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01" sheetId="1" r:id="rId1"/>
    <sheet name="02" sheetId="3" r:id="rId2"/>
    <sheet name="03" sheetId="4" r:id="rId3"/>
    <sheet name="04" sheetId="5" r:id="rId4"/>
    <sheet name="05" sheetId="2" r:id="rId5"/>
    <sheet name="06" sheetId="7" r:id="rId6"/>
    <sheet name="07" sheetId="8" r:id="rId7"/>
  </sheets>
  <definedNames>
    <definedName name="_xlnm.Print_Titles" localSheetId="0">'01'!$1:$2</definedName>
    <definedName name="_xlnm.Print_Titles" localSheetId="4">'05'!$1:$2</definedName>
    <definedName name="_xlnm.Print_Titles" localSheetId="1">'02'!$1:$2</definedName>
    <definedName name="_xlnm.Print_Titles" localSheetId="2">'03'!$1:$2</definedName>
    <definedName name="_xlnm.Print_Titles" localSheetId="3">'04'!$1:$2</definedName>
    <definedName name="_xlnm.Print_Titles" localSheetId="5">'06'!$1:$2</definedName>
    <definedName name="_xlnm.Print_Titles" localSheetId="6">'07'!$1:$2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<sst xmlns="http://schemas.openxmlformats.org/spreadsheetml/2006/main" count="800" uniqueCount="406">
  <si>
    <t>海南省公共卫生临床中心2024年公开招聘工作人员
面试成绩汇总表
第01考场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</si>
  <si>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</si>
  <si>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</si>
  <si>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</si>
  <si>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</si>
  <si>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</si>
  <si>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</si>
  <si>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</si>
  <si>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0101-党委办公室党务工作人员</t>
  </si>
  <si>
    <t>202412080202</t>
  </si>
  <si>
    <t>赵建航</t>
  </si>
  <si>
    <t>06</t>
  </si>
  <si>
    <t>202412080108</t>
  </si>
  <si>
    <t>曾虹</t>
  </si>
  <si>
    <t>14</t>
  </si>
  <si>
    <t>202412080102</t>
  </si>
  <si>
    <t>刘雨锋</t>
  </si>
  <si>
    <t>27</t>
  </si>
  <si>
    <t>202412080103</t>
  </si>
  <si>
    <t>邹辰俊洁</t>
  </si>
  <si>
    <t>01</t>
  </si>
  <si>
    <t>202412080117</t>
  </si>
  <si>
    <t>柳丽颖</t>
  </si>
  <si>
    <t>03</t>
  </si>
  <si>
    <t>202412080123</t>
  </si>
  <si>
    <t>谢佳佳</t>
  </si>
  <si>
    <t>07</t>
  </si>
  <si>
    <t>202412080110</t>
  </si>
  <si>
    <t>王丽莹</t>
  </si>
  <si>
    <t>18</t>
  </si>
  <si>
    <t>202412080124</t>
  </si>
  <si>
    <t>苏思思</t>
  </si>
  <si>
    <t>23</t>
  </si>
  <si>
    <t>202412080129</t>
  </si>
  <si>
    <t>陈晓雪</t>
  </si>
  <si>
    <t>05</t>
  </si>
  <si>
    <t>0103-人力资源部组织人事工作人员</t>
  </si>
  <si>
    <t>202412081902</t>
  </si>
  <si>
    <t>陈惠媛</t>
  </si>
  <si>
    <t>24</t>
  </si>
  <si>
    <t>202412081908</t>
  </si>
  <si>
    <t>陈梦云</t>
  </si>
  <si>
    <t>02</t>
  </si>
  <si>
    <t>202412081819</t>
  </si>
  <si>
    <t>吴堂堂</t>
  </si>
  <si>
    <t>09</t>
  </si>
  <si>
    <t>202412081729</t>
  </si>
  <si>
    <t>马艺玮</t>
  </si>
  <si>
    <t>17</t>
  </si>
  <si>
    <t>202412081622</t>
  </si>
  <si>
    <t>王小字</t>
  </si>
  <si>
    <t>13</t>
  </si>
  <si>
    <t>202412081618</t>
  </si>
  <si>
    <t>郑彩文</t>
  </si>
  <si>
    <t>11</t>
  </si>
  <si>
    <t>202412081621</t>
  </si>
  <si>
    <t>文晓</t>
  </si>
  <si>
    <t>19</t>
  </si>
  <si>
    <t>202412081804</t>
  </si>
  <si>
    <t>周春柳</t>
  </si>
  <si>
    <t>缺考</t>
  </si>
  <si>
    <t>202412081912</t>
  </si>
  <si>
    <t>臧芸彤</t>
  </si>
  <si>
    <t>29</t>
  </si>
  <si>
    <t>0106-信息装备部设备维修技术员</t>
  </si>
  <si>
    <t>202412083107</t>
  </si>
  <si>
    <t>文仕松</t>
  </si>
  <si>
    <t>202412083215</t>
  </si>
  <si>
    <t>张路安</t>
  </si>
  <si>
    <t>16</t>
  </si>
  <si>
    <t>202412083127</t>
  </si>
  <si>
    <t>陈玉罡</t>
  </si>
  <si>
    <t>20</t>
  </si>
  <si>
    <t>202412083307</t>
  </si>
  <si>
    <t>陈荣林</t>
  </si>
  <si>
    <t>10</t>
  </si>
  <si>
    <t>202412083302</t>
  </si>
  <si>
    <t>甘轶名</t>
  </si>
  <si>
    <t>25</t>
  </si>
  <si>
    <t>202412083217</t>
  </si>
  <si>
    <t>吴坤鹏</t>
  </si>
  <si>
    <t>0107-信息装备部信息技术员</t>
  </si>
  <si>
    <t>202412083820</t>
  </si>
  <si>
    <t>黄英女</t>
  </si>
  <si>
    <t>08</t>
  </si>
  <si>
    <t>202412084001</t>
  </si>
  <si>
    <t>陈奕滔</t>
  </si>
  <si>
    <t>30</t>
  </si>
  <si>
    <t>202412083520</t>
  </si>
  <si>
    <t>陈辉</t>
  </si>
  <si>
    <t>15</t>
  </si>
  <si>
    <t>202412083325</t>
  </si>
  <si>
    <t>莫海铎</t>
  </si>
  <si>
    <t>28</t>
  </si>
  <si>
    <t>202412083925</t>
  </si>
  <si>
    <t>郑东俊</t>
  </si>
  <si>
    <t>26</t>
  </si>
  <si>
    <t>202412083810</t>
  </si>
  <si>
    <t>符芳瑜</t>
  </si>
  <si>
    <t>22</t>
  </si>
  <si>
    <t>海南省公共卫生临床中心2024年公开招聘工作人员
面试成绩汇总表
第02考场</t>
  </si>
  <si>
    <t>0102-行政办公室行政工作人员</t>
  </si>
  <si>
    <t>202412081116</t>
  </si>
  <si>
    <t>张君</t>
  </si>
  <si>
    <t>202412080403</t>
  </si>
  <si>
    <t>张熙松</t>
  </si>
  <si>
    <t>202412081113</t>
  </si>
  <si>
    <t>裴珏</t>
  </si>
  <si>
    <t>202412081602</t>
  </si>
  <si>
    <t>刘玉茂</t>
  </si>
  <si>
    <t>202412081503</t>
  </si>
  <si>
    <t>陈菲</t>
  </si>
  <si>
    <t>202412081608</t>
  </si>
  <si>
    <t>符史阳</t>
  </si>
  <si>
    <t>202412080317</t>
  </si>
  <si>
    <t>许卉可</t>
  </si>
  <si>
    <t>202412081417</t>
  </si>
  <si>
    <t>符文心</t>
  </si>
  <si>
    <t>202412080323</t>
  </si>
  <si>
    <t>陈伟鸿</t>
  </si>
  <si>
    <t>04</t>
  </si>
  <si>
    <t>0104-医教部医务管理工作人员</t>
  </si>
  <si>
    <t>202412082226</t>
  </si>
  <si>
    <t>何翔</t>
  </si>
  <si>
    <t>202412082216</t>
  </si>
  <si>
    <t>孟纬纬</t>
  </si>
  <si>
    <t>202412082211</t>
  </si>
  <si>
    <t>吴修乘</t>
  </si>
  <si>
    <t>202412082212</t>
  </si>
  <si>
    <t>陈睿</t>
  </si>
  <si>
    <t>202412082215</t>
  </si>
  <si>
    <t>符秀英</t>
  </si>
  <si>
    <t>202412082207</t>
  </si>
  <si>
    <t>谢彬彬</t>
  </si>
  <si>
    <t>202412082221</t>
  </si>
  <si>
    <t>郑继贤</t>
  </si>
  <si>
    <t>202412082208</t>
  </si>
  <si>
    <t>顾时靖</t>
  </si>
  <si>
    <t>202412082222</t>
  </si>
  <si>
    <t>林小芳</t>
  </si>
  <si>
    <t>202412082224</t>
  </si>
  <si>
    <t>王语馨</t>
  </si>
  <si>
    <t>12</t>
  </si>
  <si>
    <t>202412082201</t>
  </si>
  <si>
    <t>李娜</t>
  </si>
  <si>
    <t>21</t>
  </si>
  <si>
    <t>202412082206</t>
  </si>
  <si>
    <t>胡泽妮</t>
  </si>
  <si>
    <t>0105-医教部病案管理、统计员</t>
  </si>
  <si>
    <t>202412082428</t>
  </si>
  <si>
    <t>郑杰</t>
  </si>
  <si>
    <t>202412082613</t>
  </si>
  <si>
    <t>王首霖</t>
  </si>
  <si>
    <t>202412082315</t>
  </si>
  <si>
    <t>柯光美</t>
  </si>
  <si>
    <t>202412082318</t>
  </si>
  <si>
    <t>朱昭炜</t>
  </si>
  <si>
    <t>202412082503</t>
  </si>
  <si>
    <t>刘忠典</t>
  </si>
  <si>
    <t>202412082617</t>
  </si>
  <si>
    <t>顾诗宇</t>
  </si>
  <si>
    <t>0111-医保管理部医保管理专员</t>
  </si>
  <si>
    <t>202412082123</t>
  </si>
  <si>
    <t>符彩燕</t>
  </si>
  <si>
    <t>202412082014</t>
  </si>
  <si>
    <t>许仁丹</t>
  </si>
  <si>
    <t>202412082115</t>
  </si>
  <si>
    <t>符菲</t>
  </si>
  <si>
    <t>海南省公共卫生临床中心2024年公开招聘工作人员
面试成绩汇总表
第03考场</t>
  </si>
  <si>
    <t>0112-后勤部技术专员(一)</t>
  </si>
  <si>
    <t>202412085830</t>
  </si>
  <si>
    <t>赵世权</t>
  </si>
  <si>
    <t>202412085826</t>
  </si>
  <si>
    <t>韩健</t>
  </si>
  <si>
    <t>202412085807</t>
  </si>
  <si>
    <t>王忠武</t>
  </si>
  <si>
    <t>202412085803</t>
  </si>
  <si>
    <t>岑选良</t>
  </si>
  <si>
    <t>202412085815</t>
  </si>
  <si>
    <t>林劲</t>
  </si>
  <si>
    <t>202412085827</t>
  </si>
  <si>
    <t>谢东儒</t>
  </si>
  <si>
    <t>0113-后勤部技术专员(二)</t>
  </si>
  <si>
    <t>202412085912</t>
  </si>
  <si>
    <t>高展</t>
  </si>
  <si>
    <t>202412085916</t>
  </si>
  <si>
    <t>骆一鸣</t>
  </si>
  <si>
    <t>202412085914</t>
  </si>
  <si>
    <t>邢增阳</t>
  </si>
  <si>
    <t>0108-财务运营部收费员</t>
  </si>
  <si>
    <t>202412084219</t>
  </si>
  <si>
    <t>黄璐</t>
  </si>
  <si>
    <t>202412084304</t>
  </si>
  <si>
    <t>李勇</t>
  </si>
  <si>
    <t>202412084418</t>
  </si>
  <si>
    <t>李柯梦</t>
  </si>
  <si>
    <t>202412084204</t>
  </si>
  <si>
    <t>李明璐</t>
  </si>
  <si>
    <t>202412084430</t>
  </si>
  <si>
    <t>陈梓昊</t>
  </si>
  <si>
    <t>202412084424</t>
  </si>
  <si>
    <t>吴婧</t>
  </si>
  <si>
    <t>0109-财务运营部财务管理员(一)</t>
  </si>
  <si>
    <t>202412085328</t>
  </si>
  <si>
    <t>李明慧</t>
  </si>
  <si>
    <t>202412084716</t>
  </si>
  <si>
    <t>李兰</t>
  </si>
  <si>
    <t>202412084723</t>
  </si>
  <si>
    <t>郭绍远</t>
  </si>
  <si>
    <t>202412084708</t>
  </si>
  <si>
    <t>林美婵</t>
  </si>
  <si>
    <t>202412084906</t>
  </si>
  <si>
    <t>苏文强</t>
  </si>
  <si>
    <t>202412084718</t>
  </si>
  <si>
    <t>王琦</t>
  </si>
  <si>
    <t>0110-财务运营部财务管理员(二)</t>
  </si>
  <si>
    <t>202412085616</t>
  </si>
  <si>
    <t>陈杨</t>
  </si>
  <si>
    <t>202412085527</t>
  </si>
  <si>
    <t>梁子豪</t>
  </si>
  <si>
    <t>202412085704</t>
  </si>
  <si>
    <t>王春花</t>
  </si>
  <si>
    <t>202412085524</t>
  </si>
  <si>
    <t>黄明连</t>
  </si>
  <si>
    <t>202412085512</t>
  </si>
  <si>
    <t>张秋岱</t>
  </si>
  <si>
    <t>202412085717</t>
  </si>
  <si>
    <t>李娇</t>
  </si>
  <si>
    <t>202412085522</t>
  </si>
  <si>
    <t>吴林连</t>
  </si>
  <si>
    <t>202412085706</t>
  </si>
  <si>
    <t>王燕</t>
  </si>
  <si>
    <t>202412085721</t>
  </si>
  <si>
    <t>王春霞</t>
  </si>
  <si>
    <t>海南省公共卫生临床中心2024年公开招聘工作人员
面试成绩汇总表
第04考场</t>
  </si>
  <si>
    <t>0114-检验科技师</t>
  </si>
  <si>
    <t>202412082824</t>
  </si>
  <si>
    <t>许还智</t>
  </si>
  <si>
    <t>202412082814</t>
  </si>
  <si>
    <t>游慧珊</t>
  </si>
  <si>
    <t>202412083005</t>
  </si>
  <si>
    <t>郭太</t>
  </si>
  <si>
    <t>202412082817</t>
  </si>
  <si>
    <t>黄丹</t>
  </si>
  <si>
    <t>202412082729</t>
  </si>
  <si>
    <t>李凯露</t>
  </si>
  <si>
    <t>202412082801</t>
  </si>
  <si>
    <t>黄福带</t>
  </si>
  <si>
    <t>202412082810</t>
  </si>
  <si>
    <t>罗崇喜</t>
  </si>
  <si>
    <t>202412082803</t>
  </si>
  <si>
    <t>李政法</t>
  </si>
  <si>
    <t>202412082815</t>
  </si>
  <si>
    <t>王琴</t>
  </si>
  <si>
    <t>202412082917</t>
  </si>
  <si>
    <t>陈玲</t>
  </si>
  <si>
    <t>202412082901</t>
  </si>
  <si>
    <t>李涛</t>
  </si>
  <si>
    <t>202412082826</t>
  </si>
  <si>
    <t>陈芳芳</t>
  </si>
  <si>
    <t>202412082912</t>
  </si>
  <si>
    <t>谭君</t>
  </si>
  <si>
    <t>202412082819</t>
  </si>
  <si>
    <t>李文凯</t>
  </si>
  <si>
    <t>202412082718</t>
  </si>
  <si>
    <t>苏秀莹</t>
  </si>
  <si>
    <t>202412082727</t>
  </si>
  <si>
    <t>周凡</t>
  </si>
  <si>
    <t>202412082916</t>
  </si>
  <si>
    <t>蔡奕渔</t>
  </si>
  <si>
    <t>202412082918</t>
  </si>
  <si>
    <t>陈美静</t>
  </si>
  <si>
    <t>0117-病理科技师</t>
  </si>
  <si>
    <t>202412083030</t>
  </si>
  <si>
    <t>尤伟杰</t>
  </si>
  <si>
    <t>0115-药学部药师</t>
  </si>
  <si>
    <t>202412086026</t>
  </si>
  <si>
    <t>张婷婷</t>
  </si>
  <si>
    <t>202412086124</t>
  </si>
  <si>
    <t>严清漫</t>
  </si>
  <si>
    <t>202412086011</t>
  </si>
  <si>
    <t>沈立姿</t>
  </si>
  <si>
    <t>31</t>
  </si>
  <si>
    <t>202412086205</t>
  </si>
  <si>
    <t>周婉芬</t>
  </si>
  <si>
    <t>202412086023</t>
  </si>
  <si>
    <t>谭玉曼</t>
  </si>
  <si>
    <t>202412086215</t>
  </si>
  <si>
    <t>范春雅</t>
  </si>
  <si>
    <t>33</t>
  </si>
  <si>
    <t>202412086015</t>
  </si>
  <si>
    <t>沈文静</t>
  </si>
  <si>
    <t>202412086114</t>
  </si>
  <si>
    <t>云微</t>
  </si>
  <si>
    <t>32</t>
  </si>
  <si>
    <t>202412086203</t>
  </si>
  <si>
    <t>李小佩</t>
  </si>
  <si>
    <t>202412086130</t>
  </si>
  <si>
    <t>杨雅慧</t>
  </si>
  <si>
    <t>202412086111</t>
  </si>
  <si>
    <t>吉训敏</t>
  </si>
  <si>
    <t>202412086204</t>
  </si>
  <si>
    <t>林道南</t>
  </si>
  <si>
    <t>202412086106</t>
  </si>
  <si>
    <t>文如尧</t>
  </si>
  <si>
    <t>34</t>
  </si>
  <si>
    <t>202412086017</t>
  </si>
  <si>
    <t>梁马丹</t>
  </si>
  <si>
    <t>202412086107</t>
  </si>
  <si>
    <t>郑晓丹</t>
  </si>
  <si>
    <t>海南省公共卫生临床中心2024年公开招聘工作人员
面试成绩汇总表
第05考场</t>
  </si>
  <si>
    <t>准考证号/身份证号</t>
  </si>
  <si>
    <t>0116-放射科技师</t>
  </si>
  <si>
    <t>202412084114</t>
  </si>
  <si>
    <t>张旭文</t>
  </si>
  <si>
    <t>202412084105</t>
  </si>
  <si>
    <t>林姜丰</t>
  </si>
  <si>
    <t>202412084130</t>
  </si>
  <si>
    <t>黄宏平</t>
  </si>
  <si>
    <t>202412084102</t>
  </si>
  <si>
    <t>蔡植熙</t>
  </si>
  <si>
    <t>202412084101</t>
  </si>
  <si>
    <t>吴钟勤</t>
  </si>
  <si>
    <t>202412084122</t>
  </si>
  <si>
    <t>郑智伟</t>
  </si>
  <si>
    <t>202412084118</t>
  </si>
  <si>
    <t>王芬</t>
  </si>
  <si>
    <t>202412084119</t>
  </si>
  <si>
    <t>黄坚利</t>
  </si>
  <si>
    <t>0131-超声医学科医师</t>
  </si>
  <si>
    <t>0132-放射科医师</t>
  </si>
  <si>
    <t>0133-功能诊断医师</t>
  </si>
  <si>
    <t>海南省公共卫生临床中心2024年公开招聘工作人员
面试成绩汇总表
第06考场</t>
  </si>
  <si>
    <t>0134-护士</t>
  </si>
  <si>
    <t>0118-护士(一)</t>
  </si>
  <si>
    <t>202412086301</t>
  </si>
  <si>
    <t>吴秋敏</t>
  </si>
  <si>
    <t>202412086316</t>
  </si>
  <si>
    <t>罗红</t>
  </si>
  <si>
    <t>202412086318</t>
  </si>
  <si>
    <t>陈丙坤</t>
  </si>
  <si>
    <t>202412086308</t>
  </si>
  <si>
    <t>符高庆</t>
  </si>
  <si>
    <t>202412086309</t>
  </si>
  <si>
    <t>林殷萍</t>
  </si>
  <si>
    <t>202412086305</t>
  </si>
  <si>
    <t>陈应秋</t>
  </si>
  <si>
    <t>202412086302</t>
  </si>
  <si>
    <t>黄秉志</t>
  </si>
  <si>
    <t>202412086311</t>
  </si>
  <si>
    <t>李雪梅</t>
  </si>
  <si>
    <t>202412086320</t>
  </si>
  <si>
    <t>吴璨</t>
  </si>
  <si>
    <t>202412086306</t>
  </si>
  <si>
    <t>蒋佳莉</t>
  </si>
  <si>
    <t>0119-护士(二)</t>
  </si>
  <si>
    <t>202412086414</t>
  </si>
  <si>
    <t>王佳琪</t>
  </si>
  <si>
    <t>202412086625</t>
  </si>
  <si>
    <t>吴桥</t>
  </si>
  <si>
    <t>202412086912</t>
  </si>
  <si>
    <t>张玳娇</t>
  </si>
  <si>
    <t>202412086914</t>
  </si>
  <si>
    <t>谷晓茹</t>
  </si>
  <si>
    <t>202412086730</t>
  </si>
  <si>
    <t>黄莉</t>
  </si>
  <si>
    <t>202412086517</t>
  </si>
  <si>
    <t>王少映</t>
  </si>
  <si>
    <t>202412086428</t>
  </si>
  <si>
    <t>杨雪</t>
  </si>
  <si>
    <t>202412086902</t>
  </si>
  <si>
    <t>李蔚琳</t>
  </si>
  <si>
    <t>202412086501</t>
  </si>
  <si>
    <t>黄佳怡</t>
  </si>
  <si>
    <t>202412086724</t>
  </si>
  <si>
    <t>陈晓霞</t>
  </si>
  <si>
    <t>202412086807</t>
  </si>
  <si>
    <t>朱国芳</t>
  </si>
  <si>
    <t>202412086706</t>
  </si>
  <si>
    <t>曾梦茹</t>
  </si>
  <si>
    <t>202412086508</t>
  </si>
  <si>
    <t>张丽花</t>
  </si>
  <si>
    <t>202412086512</t>
  </si>
  <si>
    <t>陈日煌</t>
  </si>
  <si>
    <t>202412086715</t>
  </si>
  <si>
    <t>万章令</t>
  </si>
  <si>
    <t>202412086812</t>
  </si>
  <si>
    <t>叶慧婷</t>
  </si>
  <si>
    <t>202412086627</t>
  </si>
  <si>
    <t>文开婷</t>
  </si>
  <si>
    <t>202412086415</t>
  </si>
  <si>
    <t>符秀娜</t>
  </si>
  <si>
    <t>202412086926</t>
  </si>
  <si>
    <t>周妍</t>
  </si>
  <si>
    <t>35</t>
  </si>
  <si>
    <t>202412086628</t>
  </si>
  <si>
    <t>林玉珠</t>
  </si>
  <si>
    <t>海南省公共卫生临床中心2024年公开招聘工作人员
面试成绩汇总表
第07考场</t>
  </si>
  <si>
    <t>身份证号</t>
  </si>
  <si>
    <t>0120-感染科医师</t>
  </si>
  <si>
    <t>0121-综合内科医师</t>
  </si>
  <si>
    <t>0122-急诊内科医师</t>
  </si>
  <si>
    <t>0123-急诊外科医师</t>
  </si>
  <si>
    <t>0124-普外科医师</t>
  </si>
  <si>
    <t>0126-口腔科医师</t>
  </si>
  <si>
    <t>0129-儿科医师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</si>
</sst>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K12" sqref="K12"/>
    </sheetView>
  </sheetViews>
  <sheetFormatPr defaultColWidth="15.75" defaultRowHeight="36" customHeight="1" outlineLevelCol="6"/>
  <cols>
    <col min="1" max="1" width="7.125" style="3" customWidth="1"/>
    <col min="2" max="2" width="29" style="4" customWidth="1"/>
    <col min="3" max="3" width="17.875" style="3" customWidth="1"/>
    <col min="4" max="4" width="12.375" style="3" customWidth="1"/>
    <col min="5" max="5" width="11.125" style="5" customWidth="1"/>
    <col min="6" max="6" width="13.75" style="6" customWidth="1"/>
    <col min="7" max="7" width="11.375" style="3" customWidth="1"/>
    <col min="8" max="16384" width="15.75" style="3" customWidth="1"/>
  </cols>
  <sheetData>
    <row r="1" s="1" customFormat="1" ht="77" customHeight="1" spans="1:7">
      <c r="A1" s="7" t="s">
        <v>0</v>
      </c>
      <c r="B1" s="7"/>
      <c r="C1" s="8"/>
      <c r="D1" s="8"/>
      <c r="E1" s="9"/>
      <c r="F1" s="10"/>
      <c r="G1" s="8"/>
    </row>
    <row r="2" s="2" customFormat="1" ht="35.5" customHeight="1" spans="1:7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4" t="s">
        <v>6</v>
      </c>
      <c r="G2" s="11" t="s">
        <v>7</v>
      </c>
    </row>
    <row r="3" ht="35.5" customHeight="1" spans="1:7">
      <c r="A3" s="15">
        <v>1</v>
      </c>
      <c r="B3" s="21" t="s">
        <v>8</v>
      </c>
      <c r="C3" s="23" t="s">
        <v>9</v>
      </c>
      <c r="D3" s="23" t="s">
        <v>10</v>
      </c>
      <c r="E3" s="19" t="s">
        <v>11</v>
      </c>
      <c r="F3" s="20">
        <v>83.8</v>
      </c>
      <c r="G3" s="15"/>
    </row>
    <row r="4" ht="35.5" customHeight="1" spans="1:7">
      <c r="A4" s="15">
        <v>2</v>
      </c>
      <c r="B4" s="21" t="s">
        <v>8</v>
      </c>
      <c r="C4" s="23" t="s">
        <v>12</v>
      </c>
      <c r="D4" s="23" t="s">
        <v>13</v>
      </c>
      <c r="E4" s="19" t="s">
        <v>14</v>
      </c>
      <c r="F4" s="20">
        <v>82.2</v>
      </c>
      <c r="G4" s="15"/>
    </row>
    <row r="5" ht="35.5" customHeight="1" spans="1:7">
      <c r="A5" s="15">
        <v>3</v>
      </c>
      <c r="B5" s="21" t="s">
        <v>8</v>
      </c>
      <c r="C5" s="23" t="s">
        <v>15</v>
      </c>
      <c r="D5" s="23" t="s">
        <v>16</v>
      </c>
      <c r="E5" s="19" t="s">
        <v>17</v>
      </c>
      <c r="F5" s="20">
        <v>76</v>
      </c>
      <c r="G5" s="15"/>
    </row>
    <row r="6" ht="35.5" customHeight="1" spans="1:7">
      <c r="A6" s="15">
        <v>4</v>
      </c>
      <c r="B6" s="21" t="s">
        <v>8</v>
      </c>
      <c r="C6" s="23" t="s">
        <v>18</v>
      </c>
      <c r="D6" s="23" t="s">
        <v>19</v>
      </c>
      <c r="E6" s="19" t="s">
        <v>20</v>
      </c>
      <c r="F6" s="20">
        <v>80.4</v>
      </c>
      <c r="G6" s="15"/>
    </row>
    <row r="7" ht="35.5" customHeight="1" spans="1:7">
      <c r="A7" s="15">
        <v>5</v>
      </c>
      <c r="B7" s="21" t="s">
        <v>8</v>
      </c>
      <c r="C7" s="23" t="s">
        <v>21</v>
      </c>
      <c r="D7" s="23" t="s">
        <v>22</v>
      </c>
      <c r="E7" s="19" t="s">
        <v>23</v>
      </c>
      <c r="F7" s="20">
        <v>67.8</v>
      </c>
      <c r="G7" s="15"/>
    </row>
    <row r="8" ht="35.5" customHeight="1" spans="1:7">
      <c r="A8" s="15">
        <v>6</v>
      </c>
      <c r="B8" s="21" t="s">
        <v>8</v>
      </c>
      <c r="C8" s="23" t="s">
        <v>24</v>
      </c>
      <c r="D8" s="23" t="s">
        <v>25</v>
      </c>
      <c r="E8" s="19" t="s">
        <v>26</v>
      </c>
      <c r="F8" s="20">
        <v>67</v>
      </c>
      <c r="G8" s="15"/>
    </row>
    <row r="9" ht="35.5" customHeight="1" spans="1:7">
      <c r="A9" s="15">
        <v>7</v>
      </c>
      <c r="B9" s="21" t="s">
        <v>8</v>
      </c>
      <c r="C9" s="23" t="s">
        <v>27</v>
      </c>
      <c r="D9" s="23" t="s">
        <v>28</v>
      </c>
      <c r="E9" s="19" t="s">
        <v>29</v>
      </c>
      <c r="F9" s="20">
        <v>73.6</v>
      </c>
      <c r="G9" s="15"/>
    </row>
    <row r="10" ht="35.5" customHeight="1" spans="1:7">
      <c r="A10" s="15">
        <v>8</v>
      </c>
      <c r="B10" s="21" t="s">
        <v>8</v>
      </c>
      <c r="C10" s="23" t="s">
        <v>30</v>
      </c>
      <c r="D10" s="23" t="s">
        <v>31</v>
      </c>
      <c r="E10" s="19" t="s">
        <v>32</v>
      </c>
      <c r="F10" s="20">
        <v>78.8</v>
      </c>
      <c r="G10" s="15"/>
    </row>
    <row r="11" ht="35.5" customHeight="1" spans="1:7">
      <c r="A11" s="15">
        <v>9</v>
      </c>
      <c r="B11" s="21" t="s">
        <v>8</v>
      </c>
      <c r="C11" s="23" t="s">
        <v>33</v>
      </c>
      <c r="D11" s="23" t="s">
        <v>34</v>
      </c>
      <c r="E11" s="19" t="s">
        <v>35</v>
      </c>
      <c r="F11" s="20">
        <v>68.8</v>
      </c>
      <c r="G11" s="15"/>
    </row>
    <row r="12" ht="35.5" customHeight="1" spans="1:7">
      <c r="A12" s="15">
        <v>10</v>
      </c>
      <c r="B12" s="21" t="s">
        <v>36</v>
      </c>
      <c r="C12" s="23" t="s">
        <v>37</v>
      </c>
      <c r="D12" s="23" t="s">
        <v>38</v>
      </c>
      <c r="E12" s="19" t="s">
        <v>39</v>
      </c>
      <c r="F12" s="20">
        <v>74.4</v>
      </c>
      <c r="G12" s="15"/>
    </row>
    <row r="13" ht="35.5" customHeight="1" spans="1:7">
      <c r="A13" s="15">
        <v>11</v>
      </c>
      <c r="B13" s="21" t="s">
        <v>36</v>
      </c>
      <c r="C13" s="23" t="s">
        <v>40</v>
      </c>
      <c r="D13" s="23" t="s">
        <v>41</v>
      </c>
      <c r="E13" s="19" t="s">
        <v>42</v>
      </c>
      <c r="F13" s="20">
        <v>84.2</v>
      </c>
      <c r="G13" s="15"/>
    </row>
    <row r="14" ht="35.5" customHeight="1" spans="1:7">
      <c r="A14" s="15">
        <v>12</v>
      </c>
      <c r="B14" s="21" t="s">
        <v>36</v>
      </c>
      <c r="C14" s="23" t="s">
        <v>43</v>
      </c>
      <c r="D14" s="23" t="s">
        <v>44</v>
      </c>
      <c r="E14" s="19" t="s">
        <v>45</v>
      </c>
      <c r="F14" s="20">
        <v>74</v>
      </c>
      <c r="G14" s="15"/>
    </row>
    <row r="15" ht="35.5" customHeight="1" spans="1:7">
      <c r="A15" s="15">
        <v>13</v>
      </c>
      <c r="B15" s="21" t="s">
        <v>36</v>
      </c>
      <c r="C15" s="23" t="s">
        <v>46</v>
      </c>
      <c r="D15" s="23" t="s">
        <v>47</v>
      </c>
      <c r="E15" s="19" t="s">
        <v>48</v>
      </c>
      <c r="F15" s="20">
        <v>71.6</v>
      </c>
      <c r="G15" s="15"/>
    </row>
    <row r="16" ht="35.5" customHeight="1" spans="1:7">
      <c r="A16" s="15">
        <v>14</v>
      </c>
      <c r="B16" s="21" t="s">
        <v>36</v>
      </c>
      <c r="C16" s="23" t="s">
        <v>49</v>
      </c>
      <c r="D16" s="23" t="s">
        <v>50</v>
      </c>
      <c r="E16" s="19" t="s">
        <v>51</v>
      </c>
      <c r="F16" s="20">
        <v>68.2</v>
      </c>
      <c r="G16" s="15"/>
    </row>
    <row r="17" ht="35.5" customHeight="1" spans="1:7">
      <c r="A17" s="15">
        <v>15</v>
      </c>
      <c r="B17" s="21" t="s">
        <v>36</v>
      </c>
      <c r="C17" s="23" t="s">
        <v>52</v>
      </c>
      <c r="D17" s="23" t="s">
        <v>53</v>
      </c>
      <c r="E17" s="19" t="s">
        <v>54</v>
      </c>
      <c r="F17" s="20">
        <v>75.4</v>
      </c>
      <c r="G17" s="15"/>
    </row>
    <row r="18" ht="35.5" customHeight="1" spans="1:7">
      <c r="A18" s="15">
        <v>16</v>
      </c>
      <c r="B18" s="21" t="s">
        <v>36</v>
      </c>
      <c r="C18" s="23" t="s">
        <v>55</v>
      </c>
      <c r="D18" s="23" t="s">
        <v>56</v>
      </c>
      <c r="E18" s="19" t="s">
        <v>57</v>
      </c>
      <c r="F18" s="20">
        <v>72.8</v>
      </c>
      <c r="G18" s="15"/>
    </row>
    <row r="19" ht="35.5" customHeight="1" spans="1:7">
      <c r="A19" s="15">
        <v>17</v>
      </c>
      <c r="B19" s="21" t="s">
        <v>36</v>
      </c>
      <c r="C19" s="23" t="s">
        <v>58</v>
      </c>
      <c r="D19" s="23" t="s">
        <v>59</v>
      </c>
      <c r="E19" s="19"/>
      <c r="F19" s="20"/>
      <c r="G19" s="15" t="s">
        <v>60</v>
      </c>
    </row>
    <row r="20" ht="35.5" customHeight="1" spans="1:7">
      <c r="A20" s="15">
        <v>18</v>
      </c>
      <c r="B20" s="21" t="s">
        <v>36</v>
      </c>
      <c r="C20" s="23" t="s">
        <v>61</v>
      </c>
      <c r="D20" s="23" t="s">
        <v>62</v>
      </c>
      <c r="E20" s="19" t="s">
        <v>63</v>
      </c>
      <c r="F20" s="20">
        <v>83.6</v>
      </c>
      <c r="G20" s="15"/>
    </row>
    <row r="21" ht="35.5" customHeight="1" spans="1:7">
      <c r="A21" s="15">
        <v>19</v>
      </c>
      <c r="B21" s="21" t="s">
        <v>64</v>
      </c>
      <c r="C21" s="23" t="s">
        <v>65</v>
      </c>
      <c r="D21" s="23" t="s">
        <v>66</v>
      </c>
      <c r="E21" s="19"/>
      <c r="F21" s="20"/>
      <c r="G21" s="15" t="s">
        <v>60</v>
      </c>
    </row>
    <row r="22" ht="35.5" customHeight="1" spans="1:7">
      <c r="A22" s="15">
        <v>20</v>
      </c>
      <c r="B22" s="21" t="s">
        <v>64</v>
      </c>
      <c r="C22" s="23" t="s">
        <v>67</v>
      </c>
      <c r="D22" s="23" t="s">
        <v>68</v>
      </c>
      <c r="E22" s="19" t="s">
        <v>69</v>
      </c>
      <c r="F22" s="20">
        <v>74</v>
      </c>
      <c r="G22" s="15"/>
    </row>
    <row r="23" ht="35.5" customHeight="1" spans="1:7">
      <c r="A23" s="15">
        <v>21</v>
      </c>
      <c r="B23" s="21" t="s">
        <v>64</v>
      </c>
      <c r="C23" s="23" t="s">
        <v>70</v>
      </c>
      <c r="D23" s="23" t="s">
        <v>71</v>
      </c>
      <c r="E23" s="19" t="s">
        <v>72</v>
      </c>
      <c r="F23" s="20">
        <v>68.4</v>
      </c>
      <c r="G23" s="15"/>
    </row>
    <row r="24" ht="35.5" customHeight="1" spans="1:7">
      <c r="A24" s="15">
        <v>22</v>
      </c>
      <c r="B24" s="21" t="s">
        <v>64</v>
      </c>
      <c r="C24" s="23" t="s">
        <v>73</v>
      </c>
      <c r="D24" s="23" t="s">
        <v>74</v>
      </c>
      <c r="E24" s="19" t="s">
        <v>75</v>
      </c>
      <c r="F24" s="20">
        <v>66.2</v>
      </c>
      <c r="G24" s="15"/>
    </row>
    <row r="25" ht="35.5" customHeight="1" spans="1:7">
      <c r="A25" s="15">
        <v>23</v>
      </c>
      <c r="B25" s="21" t="s">
        <v>64</v>
      </c>
      <c r="C25" s="23" t="s">
        <v>76</v>
      </c>
      <c r="D25" s="23" t="s">
        <v>77</v>
      </c>
      <c r="E25" s="19" t="s">
        <v>78</v>
      </c>
      <c r="F25" s="20">
        <v>78.4</v>
      </c>
      <c r="G25" s="15"/>
    </row>
    <row r="26" ht="35.5" customHeight="1" spans="1:7">
      <c r="A26" s="15">
        <v>24</v>
      </c>
      <c r="B26" s="21" t="s">
        <v>64</v>
      </c>
      <c r="C26" s="23" t="s">
        <v>79</v>
      </c>
      <c r="D26" s="23" t="s">
        <v>80</v>
      </c>
      <c r="E26" s="19"/>
      <c r="F26" s="20"/>
      <c r="G26" s="15" t="s">
        <v>60</v>
      </c>
    </row>
    <row r="27" ht="35.5" customHeight="1" spans="1:7">
      <c r="A27" s="15">
        <v>25</v>
      </c>
      <c r="B27" s="21" t="s">
        <v>81</v>
      </c>
      <c r="C27" s="23" t="s">
        <v>82</v>
      </c>
      <c r="D27" s="23" t="s">
        <v>83</v>
      </c>
      <c r="E27" s="19" t="s">
        <v>84</v>
      </c>
      <c r="F27" s="20">
        <v>78.8</v>
      </c>
      <c r="G27" s="15"/>
    </row>
    <row r="28" ht="35.5" customHeight="1" spans="1:7">
      <c r="A28" s="15">
        <v>26</v>
      </c>
      <c r="B28" s="21" t="s">
        <v>81</v>
      </c>
      <c r="C28" s="23" t="s">
        <v>85</v>
      </c>
      <c r="D28" s="23" t="s">
        <v>86</v>
      </c>
      <c r="E28" s="19" t="s">
        <v>87</v>
      </c>
      <c r="F28" s="20">
        <v>75.4</v>
      </c>
      <c r="G28" s="15"/>
    </row>
    <row r="29" ht="35.5" customHeight="1" spans="1:7">
      <c r="A29" s="15">
        <v>27</v>
      </c>
      <c r="B29" s="21" t="s">
        <v>81</v>
      </c>
      <c r="C29" s="23" t="s">
        <v>88</v>
      </c>
      <c r="D29" s="23" t="s">
        <v>89</v>
      </c>
      <c r="E29" s="19" t="s">
        <v>90</v>
      </c>
      <c r="F29" s="20">
        <v>53.6</v>
      </c>
      <c r="G29" s="15"/>
    </row>
    <row r="30" ht="35.5" customHeight="1" spans="1:7">
      <c r="A30" s="15">
        <v>28</v>
      </c>
      <c r="B30" s="21" t="s">
        <v>81</v>
      </c>
      <c r="C30" s="23" t="s">
        <v>91</v>
      </c>
      <c r="D30" s="23" t="s">
        <v>92</v>
      </c>
      <c r="E30" s="19" t="s">
        <v>93</v>
      </c>
      <c r="F30" s="20">
        <v>56</v>
      </c>
      <c r="G30" s="15"/>
    </row>
    <row r="31" ht="35.5" customHeight="1" spans="1:7">
      <c r="A31" s="15">
        <v>29</v>
      </c>
      <c r="B31" s="21" t="s">
        <v>81</v>
      </c>
      <c r="C31" s="23" t="s">
        <v>94</v>
      </c>
      <c r="D31" s="23" t="s">
        <v>95</v>
      </c>
      <c r="E31" s="19" t="s">
        <v>96</v>
      </c>
      <c r="F31" s="20">
        <v>74.6</v>
      </c>
      <c r="G31" s="15"/>
    </row>
    <row r="32" ht="35.5" customHeight="1" spans="1:7">
      <c r="A32" s="15">
        <v>30</v>
      </c>
      <c r="B32" s="21" t="s">
        <v>81</v>
      </c>
      <c r="C32" s="23" t="s">
        <v>97</v>
      </c>
      <c r="D32" s="23" t="s">
        <v>98</v>
      </c>
      <c r="E32" s="19" t="s">
        <v>99</v>
      </c>
      <c r="F32" s="20">
        <v>74.2</v>
      </c>
      <c r="G32" s="15"/>
    </row>
  </sheetData>
  <sheetProtection algorithmName="SHA-512" hashValue="OFsa3DZe7DzLgBJEonbCS440gsgGjVKleHnhRnJM9f0x8LR4M6lh+CQPJ32Sn+m+nxl2kahc5qYzD4om7z5bZA==" saltValue="D3e2w1cB24bjOJagQtFP7A==" spinCount="100000" sheet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I13" sqref="I13"/>
    </sheetView>
  </sheetViews>
  <sheetFormatPr defaultColWidth="15.75" defaultRowHeight="36" customHeight="1" outlineLevelCol="6"/>
  <cols>
    <col min="1" max="1" width="7.125" style="3" customWidth="1"/>
    <col min="2" max="2" width="29.625" style="4" customWidth="1"/>
    <col min="3" max="3" width="17.875" style="3" customWidth="1"/>
    <col min="4" max="4" width="11.75" style="3" customWidth="1"/>
    <col min="5" max="5" width="11.375" style="5" customWidth="1"/>
    <col min="6" max="6" width="13.75" style="6" customWidth="1"/>
    <col min="7" max="7" width="11.375" style="3" customWidth="1"/>
    <col min="8" max="16384" width="15.75" style="3" customWidth="1"/>
  </cols>
  <sheetData>
    <row r="1" s="1" customFormat="1" ht="77" customHeight="1" spans="1:7">
      <c r="A1" s="7" t="s">
        <v>100</v>
      </c>
      <c r="B1" s="7"/>
      <c r="C1" s="8"/>
      <c r="D1" s="8"/>
      <c r="E1" s="9"/>
      <c r="F1" s="10"/>
      <c r="G1" s="8"/>
    </row>
    <row r="2" s="2" customFormat="1" ht="35.5" customHeight="1" spans="1:7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4" t="s">
        <v>6</v>
      </c>
      <c r="G2" s="11" t="s">
        <v>7</v>
      </c>
    </row>
    <row r="3" ht="35.5" customHeight="1" spans="1:7">
      <c r="A3" s="15">
        <v>1</v>
      </c>
      <c r="B3" s="21" t="s">
        <v>101</v>
      </c>
      <c r="C3" s="23" t="s">
        <v>102</v>
      </c>
      <c r="D3" s="23" t="s">
        <v>103</v>
      </c>
      <c r="E3" s="19" t="s">
        <v>23</v>
      </c>
      <c r="F3" s="20">
        <v>82.8</v>
      </c>
      <c r="G3" s="15"/>
    </row>
    <row r="4" ht="35.5" customHeight="1" spans="1:7">
      <c r="A4" s="15">
        <v>2</v>
      </c>
      <c r="B4" s="21" t="s">
        <v>101</v>
      </c>
      <c r="C4" s="23" t="s">
        <v>104</v>
      </c>
      <c r="D4" s="23" t="s">
        <v>105</v>
      </c>
      <c r="E4" s="19" t="s">
        <v>84</v>
      </c>
      <c r="F4" s="20">
        <v>77.2</v>
      </c>
      <c r="G4" s="15"/>
    </row>
    <row r="5" ht="35.5" customHeight="1" spans="1:7">
      <c r="A5" s="15">
        <v>3</v>
      </c>
      <c r="B5" s="21" t="s">
        <v>101</v>
      </c>
      <c r="C5" s="23" t="s">
        <v>106</v>
      </c>
      <c r="D5" s="23" t="s">
        <v>107</v>
      </c>
      <c r="E5" s="19"/>
      <c r="F5" s="20"/>
      <c r="G5" s="15" t="s">
        <v>60</v>
      </c>
    </row>
    <row r="6" ht="35.5" customHeight="1" spans="1:7">
      <c r="A6" s="15">
        <v>4</v>
      </c>
      <c r="B6" s="21" t="s">
        <v>101</v>
      </c>
      <c r="C6" s="23" t="s">
        <v>108</v>
      </c>
      <c r="D6" s="23" t="s">
        <v>109</v>
      </c>
      <c r="E6" s="19"/>
      <c r="F6" s="20"/>
      <c r="G6" s="15" t="s">
        <v>60</v>
      </c>
    </row>
    <row r="7" ht="35.5" customHeight="1" spans="1:7">
      <c r="A7" s="15">
        <v>5</v>
      </c>
      <c r="B7" s="21" t="s">
        <v>101</v>
      </c>
      <c r="C7" s="23" t="s">
        <v>110</v>
      </c>
      <c r="D7" s="23" t="s">
        <v>111</v>
      </c>
      <c r="E7" s="19" t="s">
        <v>63</v>
      </c>
      <c r="F7" s="20">
        <v>79.8</v>
      </c>
      <c r="G7" s="15"/>
    </row>
    <row r="8" ht="35.5" customHeight="1" spans="1:7">
      <c r="A8" s="15">
        <v>6</v>
      </c>
      <c r="B8" s="21" t="s">
        <v>101</v>
      </c>
      <c r="C8" s="23" t="s">
        <v>112</v>
      </c>
      <c r="D8" s="23" t="s">
        <v>113</v>
      </c>
      <c r="E8" s="19" t="s">
        <v>32</v>
      </c>
      <c r="F8" s="20">
        <v>71.6</v>
      </c>
      <c r="G8" s="15"/>
    </row>
    <row r="9" ht="35.5" customHeight="1" spans="1:7">
      <c r="A9" s="15">
        <v>7</v>
      </c>
      <c r="B9" s="21" t="s">
        <v>101</v>
      </c>
      <c r="C9" s="23" t="s">
        <v>114</v>
      </c>
      <c r="D9" s="23" t="s">
        <v>115</v>
      </c>
      <c r="E9" s="19" t="s">
        <v>54</v>
      </c>
      <c r="F9" s="20">
        <v>74.4</v>
      </c>
      <c r="G9" s="15"/>
    </row>
    <row r="10" ht="35.5" customHeight="1" spans="1:7">
      <c r="A10" s="15">
        <v>8</v>
      </c>
      <c r="B10" s="21" t="s">
        <v>101</v>
      </c>
      <c r="C10" s="23" t="s">
        <v>116</v>
      </c>
      <c r="D10" s="23" t="s">
        <v>117</v>
      </c>
      <c r="E10" s="19" t="s">
        <v>11</v>
      </c>
      <c r="F10" s="20">
        <v>75.2</v>
      </c>
      <c r="G10" s="15"/>
    </row>
    <row r="11" ht="35.5" customHeight="1" spans="1:7">
      <c r="A11" s="15">
        <v>9</v>
      </c>
      <c r="B11" s="21" t="s">
        <v>101</v>
      </c>
      <c r="C11" s="23" t="s">
        <v>118</v>
      </c>
      <c r="D11" s="23" t="s">
        <v>119</v>
      </c>
      <c r="E11" s="19" t="s">
        <v>120</v>
      </c>
      <c r="F11" s="20">
        <v>84</v>
      </c>
      <c r="G11" s="15"/>
    </row>
    <row r="12" ht="35.5" customHeight="1" spans="1:7">
      <c r="A12" s="15">
        <v>10</v>
      </c>
      <c r="B12" s="21" t="s">
        <v>121</v>
      </c>
      <c r="C12" s="23" t="s">
        <v>122</v>
      </c>
      <c r="D12" s="23" t="s">
        <v>123</v>
      </c>
      <c r="E12" s="19" t="s">
        <v>26</v>
      </c>
      <c r="F12" s="20">
        <v>82.6</v>
      </c>
      <c r="G12" s="15"/>
    </row>
    <row r="13" ht="35.5" customHeight="1" spans="1:7">
      <c r="A13" s="15">
        <v>11</v>
      </c>
      <c r="B13" s="21" t="s">
        <v>121</v>
      </c>
      <c r="C13" s="23" t="s">
        <v>124</v>
      </c>
      <c r="D13" s="23" t="s">
        <v>125</v>
      </c>
      <c r="E13" s="19" t="s">
        <v>87</v>
      </c>
      <c r="F13" s="20">
        <v>70.8</v>
      </c>
      <c r="G13" s="15"/>
    </row>
    <row r="14" ht="35.5" customHeight="1" spans="1:7">
      <c r="A14" s="15">
        <v>12</v>
      </c>
      <c r="B14" s="21" t="s">
        <v>121</v>
      </c>
      <c r="C14" s="23" t="s">
        <v>126</v>
      </c>
      <c r="D14" s="23" t="s">
        <v>127</v>
      </c>
      <c r="E14" s="19" t="s">
        <v>93</v>
      </c>
      <c r="F14" s="20">
        <v>72.4</v>
      </c>
      <c r="G14" s="15"/>
    </row>
    <row r="15" ht="35.5" customHeight="1" spans="1:7">
      <c r="A15" s="15">
        <v>13</v>
      </c>
      <c r="B15" s="21" t="s">
        <v>121</v>
      </c>
      <c r="C15" s="23" t="s">
        <v>128</v>
      </c>
      <c r="D15" s="23" t="s">
        <v>129</v>
      </c>
      <c r="E15" s="19" t="s">
        <v>42</v>
      </c>
      <c r="F15" s="20">
        <v>67.8</v>
      </c>
      <c r="G15" s="15"/>
    </row>
    <row r="16" ht="35.5" customHeight="1" spans="1:7">
      <c r="A16" s="15">
        <v>14</v>
      </c>
      <c r="B16" s="21" t="s">
        <v>121</v>
      </c>
      <c r="C16" s="23" t="s">
        <v>130</v>
      </c>
      <c r="D16" s="23" t="s">
        <v>131</v>
      </c>
      <c r="E16" s="19" t="s">
        <v>20</v>
      </c>
      <c r="F16" s="20">
        <v>73.4</v>
      </c>
      <c r="G16" s="15"/>
    </row>
    <row r="17" ht="35.5" customHeight="1" spans="1:7">
      <c r="A17" s="15">
        <v>15</v>
      </c>
      <c r="B17" s="21" t="s">
        <v>121</v>
      </c>
      <c r="C17" s="23" t="s">
        <v>132</v>
      </c>
      <c r="D17" s="23" t="s">
        <v>133</v>
      </c>
      <c r="E17" s="19" t="s">
        <v>51</v>
      </c>
      <c r="F17" s="20">
        <v>77</v>
      </c>
      <c r="G17" s="15"/>
    </row>
    <row r="18" ht="35.5" customHeight="1" spans="1:7">
      <c r="A18" s="15">
        <v>16</v>
      </c>
      <c r="B18" s="21" t="s">
        <v>121</v>
      </c>
      <c r="C18" s="23" t="s">
        <v>134</v>
      </c>
      <c r="D18" s="23" t="s">
        <v>135</v>
      </c>
      <c r="E18" s="19" t="s">
        <v>29</v>
      </c>
      <c r="F18" s="20">
        <v>74.9</v>
      </c>
      <c r="G18" s="15"/>
    </row>
    <row r="19" ht="35.5" customHeight="1" spans="1:7">
      <c r="A19" s="15">
        <v>17</v>
      </c>
      <c r="B19" s="21" t="s">
        <v>121</v>
      </c>
      <c r="C19" s="23" t="s">
        <v>136</v>
      </c>
      <c r="D19" s="23" t="s">
        <v>137</v>
      </c>
      <c r="E19" s="19" t="s">
        <v>17</v>
      </c>
      <c r="F19" s="20">
        <v>65.4</v>
      </c>
      <c r="G19" s="15"/>
    </row>
    <row r="20" ht="35.5" customHeight="1" spans="1:7">
      <c r="A20" s="15">
        <v>18</v>
      </c>
      <c r="B20" s="21" t="s">
        <v>121</v>
      </c>
      <c r="C20" s="23" t="s">
        <v>138</v>
      </c>
      <c r="D20" s="23" t="s">
        <v>139</v>
      </c>
      <c r="E20" s="19" t="s">
        <v>72</v>
      </c>
      <c r="F20" s="20">
        <v>64.6</v>
      </c>
      <c r="G20" s="15"/>
    </row>
    <row r="21" ht="35.5" customHeight="1" spans="1:7">
      <c r="A21" s="15">
        <v>19</v>
      </c>
      <c r="B21" s="21" t="s">
        <v>121</v>
      </c>
      <c r="C21" s="23" t="s">
        <v>140</v>
      </c>
      <c r="D21" s="23" t="s">
        <v>141</v>
      </c>
      <c r="E21" s="19" t="s">
        <v>142</v>
      </c>
      <c r="F21" s="20">
        <v>74.4</v>
      </c>
      <c r="G21" s="15"/>
    </row>
    <row r="22" ht="35.5" customHeight="1" spans="1:7">
      <c r="A22" s="15">
        <v>20</v>
      </c>
      <c r="B22" s="21" t="s">
        <v>121</v>
      </c>
      <c r="C22" s="23" t="s">
        <v>143</v>
      </c>
      <c r="D22" s="23" t="s">
        <v>144</v>
      </c>
      <c r="E22" s="19" t="s">
        <v>145</v>
      </c>
      <c r="F22" s="20">
        <v>73</v>
      </c>
      <c r="G22" s="15"/>
    </row>
    <row r="23" ht="35.5" customHeight="1" spans="1:7">
      <c r="A23" s="15">
        <v>21</v>
      </c>
      <c r="B23" s="21" t="s">
        <v>121</v>
      </c>
      <c r="C23" s="23" t="s">
        <v>146</v>
      </c>
      <c r="D23" s="23" t="s">
        <v>147</v>
      </c>
      <c r="E23" s="19" t="s">
        <v>78</v>
      </c>
      <c r="F23" s="20">
        <v>74.2</v>
      </c>
      <c r="G23" s="15"/>
    </row>
    <row r="24" ht="35.5" customHeight="1" spans="1:7">
      <c r="A24" s="15">
        <v>22</v>
      </c>
      <c r="B24" s="21" t="s">
        <v>148</v>
      </c>
      <c r="C24" s="23" t="s">
        <v>149</v>
      </c>
      <c r="D24" s="23" t="s">
        <v>150</v>
      </c>
      <c r="E24" s="19" t="s">
        <v>45</v>
      </c>
      <c r="F24" s="20">
        <v>65.9</v>
      </c>
      <c r="G24" s="15"/>
    </row>
    <row r="25" ht="35.5" customHeight="1" spans="1:7">
      <c r="A25" s="15">
        <v>23</v>
      </c>
      <c r="B25" s="21" t="s">
        <v>148</v>
      </c>
      <c r="C25" s="23" t="s">
        <v>151</v>
      </c>
      <c r="D25" s="23" t="s">
        <v>152</v>
      </c>
      <c r="E25" s="19" t="s">
        <v>75</v>
      </c>
      <c r="F25" s="20">
        <v>72.6</v>
      </c>
      <c r="G25" s="15"/>
    </row>
    <row r="26" ht="35.5" customHeight="1" spans="1:7">
      <c r="A26" s="15">
        <v>24</v>
      </c>
      <c r="B26" s="21" t="s">
        <v>148</v>
      </c>
      <c r="C26" s="23" t="s">
        <v>153</v>
      </c>
      <c r="D26" s="23" t="s">
        <v>154</v>
      </c>
      <c r="E26" s="19" t="s">
        <v>39</v>
      </c>
      <c r="F26" s="20">
        <v>41</v>
      </c>
      <c r="G26" s="15"/>
    </row>
    <row r="27" ht="35.5" customHeight="1" spans="1:7">
      <c r="A27" s="15">
        <v>25</v>
      </c>
      <c r="B27" s="21" t="s">
        <v>148</v>
      </c>
      <c r="C27" s="23" t="s">
        <v>155</v>
      </c>
      <c r="D27" s="23" t="s">
        <v>156</v>
      </c>
      <c r="E27" s="19" t="s">
        <v>14</v>
      </c>
      <c r="F27" s="20">
        <v>86.7</v>
      </c>
      <c r="G27" s="15"/>
    </row>
    <row r="28" ht="35.5" customHeight="1" spans="1:7">
      <c r="A28" s="15">
        <v>26</v>
      </c>
      <c r="B28" s="21" t="s">
        <v>148</v>
      </c>
      <c r="C28" s="23" t="s">
        <v>157</v>
      </c>
      <c r="D28" s="23" t="s">
        <v>158</v>
      </c>
      <c r="E28" s="19" t="s">
        <v>35</v>
      </c>
      <c r="F28" s="20">
        <v>70.2</v>
      </c>
      <c r="G28" s="15"/>
    </row>
    <row r="29" ht="35.5" customHeight="1" spans="1:7">
      <c r="A29" s="15">
        <v>27</v>
      </c>
      <c r="B29" s="21" t="s">
        <v>148</v>
      </c>
      <c r="C29" s="23" t="s">
        <v>159</v>
      </c>
      <c r="D29" s="23" t="s">
        <v>160</v>
      </c>
      <c r="E29" s="19" t="s">
        <v>99</v>
      </c>
      <c r="F29" s="20">
        <v>69.4</v>
      </c>
      <c r="G29" s="15"/>
    </row>
    <row r="30" ht="35.5" customHeight="1" spans="1:7">
      <c r="A30" s="15">
        <v>28</v>
      </c>
      <c r="B30" s="21" t="s">
        <v>161</v>
      </c>
      <c r="C30" s="23" t="s">
        <v>162</v>
      </c>
      <c r="D30" s="23" t="s">
        <v>163</v>
      </c>
      <c r="E30" s="19" t="s">
        <v>69</v>
      </c>
      <c r="F30" s="20">
        <v>70.3</v>
      </c>
      <c r="G30" s="15"/>
    </row>
    <row r="31" ht="35.5" customHeight="1" spans="1:7">
      <c r="A31" s="15">
        <v>29</v>
      </c>
      <c r="B31" s="21" t="s">
        <v>161</v>
      </c>
      <c r="C31" s="23" t="s">
        <v>164</v>
      </c>
      <c r="D31" s="23" t="s">
        <v>165</v>
      </c>
      <c r="E31" s="19" t="s">
        <v>48</v>
      </c>
      <c r="F31" s="20">
        <v>58.2</v>
      </c>
      <c r="G31" s="15"/>
    </row>
    <row r="32" ht="35.5" customHeight="1" spans="1:7">
      <c r="A32" s="15">
        <v>30</v>
      </c>
      <c r="B32" s="21" t="s">
        <v>161</v>
      </c>
      <c r="C32" s="23" t="s">
        <v>166</v>
      </c>
      <c r="D32" s="23" t="s">
        <v>167</v>
      </c>
      <c r="E32" s="19" t="s">
        <v>96</v>
      </c>
      <c r="F32" s="20">
        <v>58.6</v>
      </c>
      <c r="G32" s="15"/>
    </row>
  </sheetData>
  <sheetProtection algorithmName="SHA-512" hashValue="3mxWZDJgv6CY8ekaaEpFIPDEYKq8swmTAKTNjXW8yn8nPrqBSLL9RTWQC53uegcLfrAZNWm41dcNvW3nrFxj5w==" saltValue="sgQPZkaJzkePAL73VnnOVw==" spinCount="100000" sheet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H5" sqref="H5"/>
    </sheetView>
  </sheetViews>
  <sheetFormatPr defaultColWidth="15.75" defaultRowHeight="36" customHeight="1" outlineLevelCol="6"/>
  <cols>
    <col min="1" max="1" width="7.125" style="3" customWidth="1"/>
    <col min="2" max="2" width="30.5" style="4" customWidth="1"/>
    <col min="3" max="3" width="17.875" style="3" customWidth="1"/>
    <col min="4" max="4" width="11.5" style="3" customWidth="1"/>
    <col min="5" max="5" width="11.125" style="5" customWidth="1"/>
    <col min="6" max="6" width="13.75" style="6" customWidth="1"/>
    <col min="7" max="7" width="11.375" style="3" customWidth="1"/>
    <col min="8" max="16384" width="15.75" style="3" customWidth="1"/>
  </cols>
  <sheetData>
    <row r="1" s="1" customFormat="1" ht="77" customHeight="1" spans="1:7">
      <c r="A1" s="7" t="s">
        <v>168</v>
      </c>
      <c r="B1" s="7"/>
      <c r="C1" s="8"/>
      <c r="D1" s="8"/>
      <c r="E1" s="9"/>
      <c r="F1" s="10"/>
      <c r="G1" s="8"/>
    </row>
    <row r="2" s="2" customFormat="1" ht="35.5" customHeight="1" spans="1:7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4" t="s">
        <v>6</v>
      </c>
      <c r="G2" s="11" t="s">
        <v>7</v>
      </c>
    </row>
    <row r="3" ht="35.5" customHeight="1" spans="1:7">
      <c r="A3" s="15">
        <v>1</v>
      </c>
      <c r="B3" s="21" t="s">
        <v>169</v>
      </c>
      <c r="C3" s="23" t="s">
        <v>170</v>
      </c>
      <c r="D3" s="23" t="s">
        <v>171</v>
      </c>
      <c r="E3" s="24" t="s">
        <v>45</v>
      </c>
      <c r="F3" s="25">
        <v>75.4</v>
      </c>
      <c r="G3" s="17"/>
    </row>
    <row r="4" ht="35.5" customHeight="1" spans="1:7">
      <c r="A4" s="15">
        <v>2</v>
      </c>
      <c r="B4" s="21" t="s">
        <v>169</v>
      </c>
      <c r="C4" s="23" t="s">
        <v>172</v>
      </c>
      <c r="D4" s="23" t="s">
        <v>173</v>
      </c>
      <c r="E4" s="24" t="s">
        <v>11</v>
      </c>
      <c r="F4" s="25">
        <v>85.6</v>
      </c>
      <c r="G4" s="17"/>
    </row>
    <row r="5" ht="35.5" customHeight="1" spans="1:7">
      <c r="A5" s="15">
        <v>3</v>
      </c>
      <c r="B5" s="21" t="s">
        <v>169</v>
      </c>
      <c r="C5" s="23" t="s">
        <v>174</v>
      </c>
      <c r="D5" s="23" t="s">
        <v>175</v>
      </c>
      <c r="E5" s="24" t="s">
        <v>42</v>
      </c>
      <c r="F5" s="25">
        <v>66</v>
      </c>
      <c r="G5" s="17"/>
    </row>
    <row r="6" ht="35.5" customHeight="1" spans="1:7">
      <c r="A6" s="15">
        <v>4</v>
      </c>
      <c r="B6" s="21" t="s">
        <v>169</v>
      </c>
      <c r="C6" s="23" t="s">
        <v>176</v>
      </c>
      <c r="D6" s="23" t="s">
        <v>177</v>
      </c>
      <c r="E6" s="24" t="s">
        <v>35</v>
      </c>
      <c r="F6" s="25">
        <v>69.2</v>
      </c>
      <c r="G6" s="17"/>
    </row>
    <row r="7" ht="35.5" customHeight="1" spans="1:7">
      <c r="A7" s="15">
        <v>5</v>
      </c>
      <c r="B7" s="21" t="s">
        <v>169</v>
      </c>
      <c r="C7" s="23" t="s">
        <v>178</v>
      </c>
      <c r="D7" s="23" t="s">
        <v>179</v>
      </c>
      <c r="E7" s="24" t="s">
        <v>23</v>
      </c>
      <c r="F7" s="25">
        <v>83.8</v>
      </c>
      <c r="G7" s="17"/>
    </row>
    <row r="8" ht="35.5" customHeight="1" spans="1:7">
      <c r="A8" s="15">
        <v>6</v>
      </c>
      <c r="B8" s="21" t="s">
        <v>169</v>
      </c>
      <c r="C8" s="23" t="s">
        <v>180</v>
      </c>
      <c r="D8" s="23" t="s">
        <v>181</v>
      </c>
      <c r="E8" s="24" t="s">
        <v>120</v>
      </c>
      <c r="F8" s="25">
        <v>66.8</v>
      </c>
      <c r="G8" s="17"/>
    </row>
    <row r="9" ht="35.5" customHeight="1" spans="1:7">
      <c r="A9" s="15">
        <v>7</v>
      </c>
      <c r="B9" s="21" t="s">
        <v>182</v>
      </c>
      <c r="C9" s="23" t="s">
        <v>183</v>
      </c>
      <c r="D9" s="23" t="s">
        <v>184</v>
      </c>
      <c r="E9" s="24" t="s">
        <v>84</v>
      </c>
      <c r="F9" s="25">
        <v>76.72</v>
      </c>
      <c r="G9" s="17"/>
    </row>
    <row r="10" ht="35.5" customHeight="1" spans="1:7">
      <c r="A10" s="15">
        <v>8</v>
      </c>
      <c r="B10" s="21" t="s">
        <v>182</v>
      </c>
      <c r="C10" s="23" t="s">
        <v>185</v>
      </c>
      <c r="D10" s="23" t="s">
        <v>186</v>
      </c>
      <c r="E10" s="24" t="s">
        <v>26</v>
      </c>
      <c r="F10" s="25">
        <v>77.8</v>
      </c>
      <c r="G10" s="17"/>
    </row>
    <row r="11" ht="35.5" customHeight="1" spans="1:7">
      <c r="A11" s="15">
        <v>9</v>
      </c>
      <c r="B11" s="21" t="s">
        <v>182</v>
      </c>
      <c r="C11" s="23" t="s">
        <v>187</v>
      </c>
      <c r="D11" s="23" t="s">
        <v>188</v>
      </c>
      <c r="E11" s="24"/>
      <c r="F11" s="25"/>
      <c r="G11" s="17" t="s">
        <v>60</v>
      </c>
    </row>
    <row r="12" ht="35.5" customHeight="1" spans="1:7">
      <c r="A12" s="15">
        <v>10</v>
      </c>
      <c r="B12" s="21" t="s">
        <v>189</v>
      </c>
      <c r="C12" s="23" t="s">
        <v>190</v>
      </c>
      <c r="D12" s="23" t="s">
        <v>191</v>
      </c>
      <c r="E12" s="24" t="s">
        <v>57</v>
      </c>
      <c r="F12" s="25">
        <v>72</v>
      </c>
      <c r="G12" s="17"/>
    </row>
    <row r="13" ht="35.5" customHeight="1" spans="1:7">
      <c r="A13" s="15">
        <v>11</v>
      </c>
      <c r="B13" s="21" t="s">
        <v>189</v>
      </c>
      <c r="C13" s="23" t="s">
        <v>192</v>
      </c>
      <c r="D13" s="23" t="s">
        <v>193</v>
      </c>
      <c r="E13" s="24" t="s">
        <v>48</v>
      </c>
      <c r="F13" s="25">
        <v>81.8</v>
      </c>
      <c r="G13" s="17"/>
    </row>
    <row r="14" ht="35.5" customHeight="1" spans="1:7">
      <c r="A14" s="15">
        <v>12</v>
      </c>
      <c r="B14" s="21" t="s">
        <v>189</v>
      </c>
      <c r="C14" s="23" t="s">
        <v>194</v>
      </c>
      <c r="D14" s="23" t="s">
        <v>195</v>
      </c>
      <c r="E14" s="24" t="s">
        <v>14</v>
      </c>
      <c r="F14" s="25">
        <v>77.4</v>
      </c>
      <c r="G14" s="17"/>
    </row>
    <row r="15" ht="35.5" customHeight="1" spans="1:7">
      <c r="A15" s="15">
        <v>13</v>
      </c>
      <c r="B15" s="21" t="s">
        <v>189</v>
      </c>
      <c r="C15" s="23" t="s">
        <v>196</v>
      </c>
      <c r="D15" s="23" t="s">
        <v>197</v>
      </c>
      <c r="E15" s="24" t="s">
        <v>72</v>
      </c>
      <c r="F15" s="25">
        <v>75.3</v>
      </c>
      <c r="G15" s="17"/>
    </row>
    <row r="16" ht="35.5" customHeight="1" spans="1:7">
      <c r="A16" s="15">
        <v>14</v>
      </c>
      <c r="B16" s="21" t="s">
        <v>189</v>
      </c>
      <c r="C16" s="23" t="s">
        <v>198</v>
      </c>
      <c r="D16" s="23" t="s">
        <v>199</v>
      </c>
      <c r="E16" s="24" t="s">
        <v>99</v>
      </c>
      <c r="F16" s="25">
        <v>78.2</v>
      </c>
      <c r="G16" s="17"/>
    </row>
    <row r="17" ht="35.5" customHeight="1" spans="1:7">
      <c r="A17" s="15">
        <v>15</v>
      </c>
      <c r="B17" s="21" t="s">
        <v>189</v>
      </c>
      <c r="C17" s="23" t="s">
        <v>200</v>
      </c>
      <c r="D17" s="23" t="s">
        <v>201</v>
      </c>
      <c r="E17" s="24" t="s">
        <v>78</v>
      </c>
      <c r="F17" s="25">
        <v>77.2</v>
      </c>
      <c r="G17" s="17"/>
    </row>
    <row r="18" ht="35.5" customHeight="1" spans="1:7">
      <c r="A18" s="15">
        <v>16</v>
      </c>
      <c r="B18" s="21" t="s">
        <v>202</v>
      </c>
      <c r="C18" s="23" t="s">
        <v>203</v>
      </c>
      <c r="D18" s="23" t="s">
        <v>204</v>
      </c>
      <c r="E18" s="24" t="s">
        <v>54</v>
      </c>
      <c r="F18" s="25">
        <v>80</v>
      </c>
      <c r="G18" s="17"/>
    </row>
    <row r="19" ht="35.5" customHeight="1" spans="1:7">
      <c r="A19" s="15">
        <v>17</v>
      </c>
      <c r="B19" s="21" t="s">
        <v>202</v>
      </c>
      <c r="C19" s="23" t="s">
        <v>205</v>
      </c>
      <c r="D19" s="23" t="s">
        <v>206</v>
      </c>
      <c r="E19" s="24" t="s">
        <v>63</v>
      </c>
      <c r="F19" s="25">
        <v>69.2</v>
      </c>
      <c r="G19" s="17"/>
    </row>
    <row r="20" ht="35.5" customHeight="1" spans="1:7">
      <c r="A20" s="15">
        <v>18</v>
      </c>
      <c r="B20" s="21" t="s">
        <v>202</v>
      </c>
      <c r="C20" s="23" t="s">
        <v>207</v>
      </c>
      <c r="D20" s="23" t="s">
        <v>208</v>
      </c>
      <c r="E20" s="24" t="s">
        <v>93</v>
      </c>
      <c r="F20" s="25">
        <v>80</v>
      </c>
      <c r="G20" s="17"/>
    </row>
    <row r="21" ht="35.5" customHeight="1" spans="1:7">
      <c r="A21" s="15">
        <v>19</v>
      </c>
      <c r="B21" s="21" t="s">
        <v>202</v>
      </c>
      <c r="C21" s="23" t="s">
        <v>209</v>
      </c>
      <c r="D21" s="23" t="s">
        <v>210</v>
      </c>
      <c r="E21" s="24" t="s">
        <v>32</v>
      </c>
      <c r="F21" s="25">
        <v>68</v>
      </c>
      <c r="G21" s="17"/>
    </row>
    <row r="22" ht="35.5" customHeight="1" spans="1:7">
      <c r="A22" s="15">
        <v>20</v>
      </c>
      <c r="B22" s="21" t="s">
        <v>202</v>
      </c>
      <c r="C22" s="23" t="s">
        <v>211</v>
      </c>
      <c r="D22" s="23" t="s">
        <v>212</v>
      </c>
      <c r="E22" s="24" t="s">
        <v>29</v>
      </c>
      <c r="F22" s="25">
        <v>66</v>
      </c>
      <c r="G22" s="17"/>
    </row>
    <row r="23" ht="35.5" customHeight="1" spans="1:7">
      <c r="A23" s="15">
        <v>21</v>
      </c>
      <c r="B23" s="21" t="s">
        <v>202</v>
      </c>
      <c r="C23" s="23" t="s">
        <v>213</v>
      </c>
      <c r="D23" s="23" t="s">
        <v>214</v>
      </c>
      <c r="E23" s="24" t="s">
        <v>145</v>
      </c>
      <c r="F23" s="25">
        <v>82.2</v>
      </c>
      <c r="G23" s="17"/>
    </row>
    <row r="24" ht="35.5" customHeight="1" spans="1:7">
      <c r="A24" s="15">
        <v>22</v>
      </c>
      <c r="B24" s="21" t="s">
        <v>215</v>
      </c>
      <c r="C24" s="23" t="s">
        <v>216</v>
      </c>
      <c r="D24" s="23" t="s">
        <v>217</v>
      </c>
      <c r="E24" s="24" t="s">
        <v>75</v>
      </c>
      <c r="F24" s="25">
        <v>73.6</v>
      </c>
      <c r="G24" s="17"/>
    </row>
    <row r="25" ht="35.5" customHeight="1" spans="1:7">
      <c r="A25" s="15">
        <v>23</v>
      </c>
      <c r="B25" s="21" t="s">
        <v>215</v>
      </c>
      <c r="C25" s="23" t="s">
        <v>218</v>
      </c>
      <c r="D25" s="23" t="s">
        <v>219</v>
      </c>
      <c r="E25" s="24" t="s">
        <v>39</v>
      </c>
      <c r="F25" s="25">
        <v>70.2</v>
      </c>
      <c r="G25" s="17"/>
    </row>
    <row r="26" ht="35.5" customHeight="1" spans="1:7">
      <c r="A26" s="15">
        <v>24</v>
      </c>
      <c r="B26" s="21" t="s">
        <v>215</v>
      </c>
      <c r="C26" s="23" t="s">
        <v>220</v>
      </c>
      <c r="D26" s="23" t="s">
        <v>221</v>
      </c>
      <c r="E26" s="24" t="s">
        <v>96</v>
      </c>
      <c r="F26" s="25">
        <v>70.2</v>
      </c>
      <c r="G26" s="17"/>
    </row>
    <row r="27" ht="35.5" customHeight="1" spans="1:7">
      <c r="A27" s="15">
        <v>25</v>
      </c>
      <c r="B27" s="21" t="s">
        <v>215</v>
      </c>
      <c r="C27" s="23" t="s">
        <v>222</v>
      </c>
      <c r="D27" s="23" t="s">
        <v>223</v>
      </c>
      <c r="E27" s="24" t="s">
        <v>69</v>
      </c>
      <c r="F27" s="25">
        <v>77.4</v>
      </c>
      <c r="G27" s="17"/>
    </row>
    <row r="28" ht="35.5" customHeight="1" spans="1:7">
      <c r="A28" s="15">
        <v>26</v>
      </c>
      <c r="B28" s="21" t="s">
        <v>215</v>
      </c>
      <c r="C28" s="23" t="s">
        <v>224</v>
      </c>
      <c r="D28" s="23" t="s">
        <v>225</v>
      </c>
      <c r="E28" s="24" t="s">
        <v>142</v>
      </c>
      <c r="F28" s="25">
        <v>75.2</v>
      </c>
      <c r="G28" s="17"/>
    </row>
    <row r="29" ht="35.5" customHeight="1" spans="1:7">
      <c r="A29" s="15">
        <v>27</v>
      </c>
      <c r="B29" s="21" t="s">
        <v>215</v>
      </c>
      <c r="C29" s="23" t="s">
        <v>226</v>
      </c>
      <c r="D29" s="23" t="s">
        <v>227</v>
      </c>
      <c r="E29" s="24" t="s">
        <v>90</v>
      </c>
      <c r="F29" s="25">
        <v>77.6</v>
      </c>
      <c r="G29" s="17"/>
    </row>
    <row r="30" ht="35.5" customHeight="1" spans="1:7">
      <c r="A30" s="15">
        <v>28</v>
      </c>
      <c r="B30" s="21" t="s">
        <v>215</v>
      </c>
      <c r="C30" s="23" t="s">
        <v>228</v>
      </c>
      <c r="D30" s="23" t="s">
        <v>229</v>
      </c>
      <c r="E30" s="24" t="s">
        <v>51</v>
      </c>
      <c r="F30" s="25">
        <v>66.5</v>
      </c>
      <c r="G30" s="17"/>
    </row>
    <row r="31" ht="35.5" customHeight="1" spans="1:7">
      <c r="A31" s="15">
        <v>29</v>
      </c>
      <c r="B31" s="21" t="s">
        <v>215</v>
      </c>
      <c r="C31" s="23" t="s">
        <v>230</v>
      </c>
      <c r="D31" s="23" t="s">
        <v>231</v>
      </c>
      <c r="E31" s="24" t="s">
        <v>87</v>
      </c>
      <c r="F31" s="25">
        <v>73.8</v>
      </c>
      <c r="G31" s="17"/>
    </row>
    <row r="32" ht="35.5" customHeight="1" spans="1:7">
      <c r="A32" s="15">
        <v>30</v>
      </c>
      <c r="B32" s="21" t="s">
        <v>215</v>
      </c>
      <c r="C32" s="23" t="s">
        <v>232</v>
      </c>
      <c r="D32" s="23" t="s">
        <v>233</v>
      </c>
      <c r="E32" s="24" t="s">
        <v>17</v>
      </c>
      <c r="F32" s="25">
        <v>71.6</v>
      </c>
      <c r="G32" s="17"/>
    </row>
  </sheetData>
  <sheetProtection algorithmName="SHA-512" hashValue="F8TiNzoEGPWhkocHdA3cJ1d7YEnAg4l4JMQi3WEIMQKgbkkG1XDIjjv9KZwQWAry17GTg+DNpMy8o9MJp/os/Q==" saltValue="ZKMOA8pZGX/x9vNc0Sbx0g==" spinCount="100000" sheet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H3" sqref="H3"/>
    </sheetView>
  </sheetViews>
  <sheetFormatPr defaultColWidth="15.75" defaultRowHeight="36" customHeight="1" outlineLevelCol="6"/>
  <cols>
    <col min="1" max="1" width="7.125" style="3" customWidth="1"/>
    <col min="2" max="2" width="29" style="4" customWidth="1"/>
    <col min="3" max="3" width="17.875" style="3" customWidth="1"/>
    <col min="4" max="4" width="12.375" style="3" customWidth="1"/>
    <col min="5" max="5" width="11.125" style="5" customWidth="1"/>
    <col min="6" max="6" width="13.75" style="6" customWidth="1"/>
    <col min="7" max="7" width="11.375" style="3" customWidth="1"/>
    <col min="8" max="16384" width="15.75" style="3" customWidth="1"/>
  </cols>
  <sheetData>
    <row r="1" s="1" customFormat="1" ht="77" customHeight="1" spans="1:7">
      <c r="A1" s="7" t="s">
        <v>234</v>
      </c>
      <c r="B1" s="7"/>
      <c r="C1" s="8"/>
      <c r="D1" s="8"/>
      <c r="E1" s="9"/>
      <c r="F1" s="10"/>
      <c r="G1" s="8"/>
    </row>
    <row r="2" s="2" customFormat="1" ht="35.5" customHeight="1" spans="1:7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4" t="s">
        <v>6</v>
      </c>
      <c r="G2" s="11" t="s">
        <v>7</v>
      </c>
    </row>
    <row r="3" ht="35.5" customHeight="1" spans="1:7">
      <c r="A3" s="15">
        <v>1</v>
      </c>
      <c r="B3" s="23" t="s">
        <v>235</v>
      </c>
      <c r="C3" s="23" t="s">
        <v>236</v>
      </c>
      <c r="D3" s="23" t="s">
        <v>237</v>
      </c>
      <c r="E3" s="24" t="s">
        <v>84</v>
      </c>
      <c r="F3" s="25">
        <v>70</v>
      </c>
      <c r="G3" s="17"/>
    </row>
    <row r="4" ht="35.5" customHeight="1" spans="1:7">
      <c r="A4" s="15">
        <v>2</v>
      </c>
      <c r="B4" s="23" t="s">
        <v>235</v>
      </c>
      <c r="C4" s="23" t="s">
        <v>238</v>
      </c>
      <c r="D4" s="23" t="s">
        <v>239</v>
      </c>
      <c r="E4" s="24" t="s">
        <v>45</v>
      </c>
      <c r="F4" s="25">
        <v>67.6</v>
      </c>
      <c r="G4" s="17"/>
    </row>
    <row r="5" ht="35.5" customHeight="1" spans="1:7">
      <c r="A5" s="15">
        <v>3</v>
      </c>
      <c r="B5" s="23" t="s">
        <v>235</v>
      </c>
      <c r="C5" s="23" t="s">
        <v>240</v>
      </c>
      <c r="D5" s="23" t="s">
        <v>241</v>
      </c>
      <c r="E5" s="24" t="s">
        <v>54</v>
      </c>
      <c r="F5" s="25">
        <v>63.4</v>
      </c>
      <c r="G5" s="17"/>
    </row>
    <row r="6" ht="35.5" customHeight="1" spans="1:7">
      <c r="A6" s="15">
        <v>4</v>
      </c>
      <c r="B6" s="23" t="s">
        <v>235</v>
      </c>
      <c r="C6" s="23" t="s">
        <v>242</v>
      </c>
      <c r="D6" s="23" t="s">
        <v>243</v>
      </c>
      <c r="E6" s="24" t="s">
        <v>26</v>
      </c>
      <c r="F6" s="25">
        <v>61.1</v>
      </c>
      <c r="G6" s="17"/>
    </row>
    <row r="7" ht="35.5" customHeight="1" spans="1:7">
      <c r="A7" s="15">
        <v>5</v>
      </c>
      <c r="B7" s="23" t="s">
        <v>235</v>
      </c>
      <c r="C7" s="23" t="s">
        <v>244</v>
      </c>
      <c r="D7" s="23" t="s">
        <v>245</v>
      </c>
      <c r="E7" s="24" t="s">
        <v>29</v>
      </c>
      <c r="F7" s="25">
        <v>70</v>
      </c>
      <c r="G7" s="17"/>
    </row>
    <row r="8" ht="35.5" customHeight="1" spans="1:7">
      <c r="A8" s="15">
        <v>6</v>
      </c>
      <c r="B8" s="23" t="s">
        <v>235</v>
      </c>
      <c r="C8" s="23" t="s">
        <v>246</v>
      </c>
      <c r="D8" s="23" t="s">
        <v>247</v>
      </c>
      <c r="E8" s="24" t="s">
        <v>120</v>
      </c>
      <c r="F8" s="25">
        <v>67.7</v>
      </c>
      <c r="G8" s="17"/>
    </row>
    <row r="9" ht="35.5" customHeight="1" spans="1:7">
      <c r="A9" s="15">
        <v>7</v>
      </c>
      <c r="B9" s="23" t="s">
        <v>235</v>
      </c>
      <c r="C9" s="23" t="s">
        <v>248</v>
      </c>
      <c r="D9" s="23" t="s">
        <v>249</v>
      </c>
      <c r="E9" s="24" t="s">
        <v>20</v>
      </c>
      <c r="F9" s="25">
        <v>67.9</v>
      </c>
      <c r="G9" s="17"/>
    </row>
    <row r="10" ht="35.5" customHeight="1" spans="1:7">
      <c r="A10" s="15">
        <v>8</v>
      </c>
      <c r="B10" s="23" t="s">
        <v>235</v>
      </c>
      <c r="C10" s="23" t="s">
        <v>250</v>
      </c>
      <c r="D10" s="23" t="s">
        <v>251</v>
      </c>
      <c r="E10" s="24"/>
      <c r="F10" s="25"/>
      <c r="G10" s="17" t="s">
        <v>60</v>
      </c>
    </row>
    <row r="11" ht="35.5" customHeight="1" spans="1:7">
      <c r="A11" s="15">
        <v>9</v>
      </c>
      <c r="B11" s="23" t="s">
        <v>235</v>
      </c>
      <c r="C11" s="23" t="s">
        <v>252</v>
      </c>
      <c r="D11" s="23" t="s">
        <v>253</v>
      </c>
      <c r="E11" s="24" t="s">
        <v>69</v>
      </c>
      <c r="F11" s="25">
        <v>63.9</v>
      </c>
      <c r="G11" s="17"/>
    </row>
    <row r="12" ht="35.5" customHeight="1" spans="1:7">
      <c r="A12" s="15">
        <v>10</v>
      </c>
      <c r="B12" s="23" t="s">
        <v>235</v>
      </c>
      <c r="C12" s="23" t="s">
        <v>254</v>
      </c>
      <c r="D12" s="23" t="s">
        <v>255</v>
      </c>
      <c r="E12" s="24" t="s">
        <v>23</v>
      </c>
      <c r="F12" s="25">
        <v>71</v>
      </c>
      <c r="G12" s="17"/>
    </row>
    <row r="13" ht="35.5" customHeight="1" spans="1:7">
      <c r="A13" s="15">
        <v>11</v>
      </c>
      <c r="B13" s="23" t="s">
        <v>235</v>
      </c>
      <c r="C13" s="23" t="s">
        <v>256</v>
      </c>
      <c r="D13" s="23" t="s">
        <v>257</v>
      </c>
      <c r="E13" s="24" t="s">
        <v>11</v>
      </c>
      <c r="F13" s="25">
        <v>62.4</v>
      </c>
      <c r="G13" s="17"/>
    </row>
    <row r="14" ht="35.5" customHeight="1" spans="1:7">
      <c r="A14" s="15">
        <v>12</v>
      </c>
      <c r="B14" s="23" t="s">
        <v>235</v>
      </c>
      <c r="C14" s="23" t="s">
        <v>258</v>
      </c>
      <c r="D14" s="23" t="s">
        <v>259</v>
      </c>
      <c r="E14" s="24" t="s">
        <v>75</v>
      </c>
      <c r="F14" s="25">
        <v>69.9</v>
      </c>
      <c r="G14" s="17"/>
    </row>
    <row r="15" ht="35.5" customHeight="1" spans="1:7">
      <c r="A15" s="15">
        <v>13</v>
      </c>
      <c r="B15" s="23" t="s">
        <v>235</v>
      </c>
      <c r="C15" s="23" t="s">
        <v>260</v>
      </c>
      <c r="D15" s="23" t="s">
        <v>261</v>
      </c>
      <c r="E15" s="24" t="s">
        <v>57</v>
      </c>
      <c r="F15" s="25">
        <v>66.8</v>
      </c>
      <c r="G15" s="17"/>
    </row>
    <row r="16" ht="35.5" customHeight="1" spans="1:7">
      <c r="A16" s="15">
        <v>14</v>
      </c>
      <c r="B16" s="23" t="s">
        <v>235</v>
      </c>
      <c r="C16" s="23" t="s">
        <v>262</v>
      </c>
      <c r="D16" s="23" t="s">
        <v>263</v>
      </c>
      <c r="E16" s="24" t="s">
        <v>90</v>
      </c>
      <c r="F16" s="25">
        <v>64.3</v>
      </c>
      <c r="G16" s="17"/>
    </row>
    <row r="17" ht="35.5" customHeight="1" spans="1:7">
      <c r="A17" s="15">
        <v>15</v>
      </c>
      <c r="B17" s="23" t="s">
        <v>235</v>
      </c>
      <c r="C17" s="23" t="s">
        <v>264</v>
      </c>
      <c r="D17" s="23" t="s">
        <v>265</v>
      </c>
      <c r="E17" s="24" t="s">
        <v>35</v>
      </c>
      <c r="F17" s="25">
        <v>67.2</v>
      </c>
      <c r="G17" s="17"/>
    </row>
    <row r="18" ht="35.5" customHeight="1" spans="1:7">
      <c r="A18" s="15">
        <v>16</v>
      </c>
      <c r="B18" s="23" t="s">
        <v>235</v>
      </c>
      <c r="C18" s="23" t="s">
        <v>266</v>
      </c>
      <c r="D18" s="23" t="s">
        <v>267</v>
      </c>
      <c r="E18" s="24" t="s">
        <v>51</v>
      </c>
      <c r="F18" s="25">
        <v>68.4</v>
      </c>
      <c r="G18" s="17"/>
    </row>
    <row r="19" ht="35.5" customHeight="1" spans="1:7">
      <c r="A19" s="15">
        <v>17</v>
      </c>
      <c r="B19" s="23" t="s">
        <v>235</v>
      </c>
      <c r="C19" s="23" t="s">
        <v>268</v>
      </c>
      <c r="D19" s="23" t="s">
        <v>269</v>
      </c>
      <c r="E19" s="24" t="s">
        <v>14</v>
      </c>
      <c r="F19" s="25">
        <v>76.1</v>
      </c>
      <c r="G19" s="17"/>
    </row>
    <row r="20" ht="35.5" customHeight="1" spans="1:7">
      <c r="A20" s="15">
        <v>18</v>
      </c>
      <c r="B20" s="23" t="s">
        <v>235</v>
      </c>
      <c r="C20" s="23" t="s">
        <v>270</v>
      </c>
      <c r="D20" s="23" t="s">
        <v>271</v>
      </c>
      <c r="E20" s="24" t="s">
        <v>142</v>
      </c>
      <c r="F20" s="25">
        <v>60</v>
      </c>
      <c r="G20" s="17"/>
    </row>
    <row r="21" ht="35.5" customHeight="1" spans="1:7">
      <c r="A21" s="15">
        <v>19</v>
      </c>
      <c r="B21" s="23" t="s">
        <v>272</v>
      </c>
      <c r="C21" s="23" t="s">
        <v>273</v>
      </c>
      <c r="D21" s="23" t="s">
        <v>274</v>
      </c>
      <c r="E21" s="24" t="s">
        <v>48</v>
      </c>
      <c r="F21" s="25">
        <v>68.6</v>
      </c>
      <c r="G21" s="17"/>
    </row>
    <row r="22" ht="35.5" customHeight="1" spans="1:7">
      <c r="A22" s="15">
        <v>20</v>
      </c>
      <c r="B22" s="23" t="s">
        <v>275</v>
      </c>
      <c r="C22" s="23" t="s">
        <v>276</v>
      </c>
      <c r="D22" s="23" t="s">
        <v>277</v>
      </c>
      <c r="E22" s="24" t="s">
        <v>96</v>
      </c>
      <c r="F22" s="25">
        <v>60.7</v>
      </c>
      <c r="G22" s="17"/>
    </row>
    <row r="23" ht="35.5" customHeight="1" spans="1:7">
      <c r="A23" s="15">
        <v>21</v>
      </c>
      <c r="B23" s="23" t="s">
        <v>275</v>
      </c>
      <c r="C23" s="23" t="s">
        <v>278</v>
      </c>
      <c r="D23" s="23" t="s">
        <v>279</v>
      </c>
      <c r="E23" s="24" t="s">
        <v>87</v>
      </c>
      <c r="F23" s="25">
        <v>79.7</v>
      </c>
      <c r="G23" s="17"/>
    </row>
    <row r="24" ht="35.5" customHeight="1" spans="1:7">
      <c r="A24" s="15">
        <v>22</v>
      </c>
      <c r="B24" s="23" t="s">
        <v>275</v>
      </c>
      <c r="C24" s="23" t="s">
        <v>280</v>
      </c>
      <c r="D24" s="23" t="s">
        <v>281</v>
      </c>
      <c r="E24" s="24" t="s">
        <v>282</v>
      </c>
      <c r="F24" s="25">
        <v>70</v>
      </c>
      <c r="G24" s="17"/>
    </row>
    <row r="25" ht="35.5" customHeight="1" spans="1:7">
      <c r="A25" s="15">
        <v>23</v>
      </c>
      <c r="B25" s="23" t="s">
        <v>275</v>
      </c>
      <c r="C25" s="23" t="s">
        <v>283</v>
      </c>
      <c r="D25" s="23" t="s">
        <v>284</v>
      </c>
      <c r="E25" s="24" t="s">
        <v>78</v>
      </c>
      <c r="F25" s="25">
        <v>71.3</v>
      </c>
      <c r="G25" s="17"/>
    </row>
    <row r="26" ht="35.5" customHeight="1" spans="1:7">
      <c r="A26" s="15">
        <v>24</v>
      </c>
      <c r="B26" s="23" t="s">
        <v>275</v>
      </c>
      <c r="C26" s="23" t="s">
        <v>285</v>
      </c>
      <c r="D26" s="23" t="s">
        <v>286</v>
      </c>
      <c r="E26" s="24" t="s">
        <v>17</v>
      </c>
      <c r="F26" s="25">
        <v>63.2</v>
      </c>
      <c r="G26" s="17"/>
    </row>
    <row r="27" ht="35.5" customHeight="1" spans="1:7">
      <c r="A27" s="15">
        <v>25</v>
      </c>
      <c r="B27" s="23" t="s">
        <v>275</v>
      </c>
      <c r="C27" s="23" t="s">
        <v>287</v>
      </c>
      <c r="D27" s="23" t="s">
        <v>288</v>
      </c>
      <c r="E27" s="24" t="s">
        <v>289</v>
      </c>
      <c r="F27" s="25">
        <v>60</v>
      </c>
      <c r="G27" s="17"/>
    </row>
    <row r="28" ht="35.5" customHeight="1" spans="1:7">
      <c r="A28" s="15">
        <v>26</v>
      </c>
      <c r="B28" s="23" t="s">
        <v>275</v>
      </c>
      <c r="C28" s="23" t="s">
        <v>290</v>
      </c>
      <c r="D28" s="23" t="s">
        <v>291</v>
      </c>
      <c r="E28" s="24" t="s">
        <v>145</v>
      </c>
      <c r="F28" s="25">
        <v>74.4</v>
      </c>
      <c r="G28" s="17"/>
    </row>
    <row r="29" ht="35.5" customHeight="1" spans="1:7">
      <c r="A29" s="15">
        <v>27</v>
      </c>
      <c r="B29" s="23" t="s">
        <v>275</v>
      </c>
      <c r="C29" s="23" t="s">
        <v>292</v>
      </c>
      <c r="D29" s="23" t="s">
        <v>293</v>
      </c>
      <c r="E29" s="24" t="s">
        <v>294</v>
      </c>
      <c r="F29" s="25">
        <v>62.2</v>
      </c>
      <c r="G29" s="17"/>
    </row>
    <row r="30" ht="35.5" customHeight="1" spans="1:7">
      <c r="A30" s="15">
        <v>28</v>
      </c>
      <c r="B30" s="23" t="s">
        <v>275</v>
      </c>
      <c r="C30" s="23" t="s">
        <v>295</v>
      </c>
      <c r="D30" s="23" t="s">
        <v>296</v>
      </c>
      <c r="E30" s="24"/>
      <c r="F30" s="25"/>
      <c r="G30" s="17" t="s">
        <v>60</v>
      </c>
    </row>
    <row r="31" ht="35.5" customHeight="1" spans="1:7">
      <c r="A31" s="15">
        <v>29</v>
      </c>
      <c r="B31" s="23" t="s">
        <v>275</v>
      </c>
      <c r="C31" s="23" t="s">
        <v>297</v>
      </c>
      <c r="D31" s="23" t="s">
        <v>298</v>
      </c>
      <c r="E31" s="24" t="s">
        <v>63</v>
      </c>
      <c r="F31" s="25">
        <v>61</v>
      </c>
      <c r="G31" s="17"/>
    </row>
    <row r="32" ht="35.5" customHeight="1" spans="1:7">
      <c r="A32" s="15">
        <v>30</v>
      </c>
      <c r="B32" s="23" t="s">
        <v>275</v>
      </c>
      <c r="C32" s="23" t="s">
        <v>299</v>
      </c>
      <c r="D32" s="23" t="s">
        <v>300</v>
      </c>
      <c r="E32" s="24"/>
      <c r="F32" s="25"/>
      <c r="G32" s="17" t="s">
        <v>60</v>
      </c>
    </row>
    <row r="33" customHeight="1" spans="1:7">
      <c r="A33" s="15">
        <v>31</v>
      </c>
      <c r="B33" s="23" t="s">
        <v>275</v>
      </c>
      <c r="C33" s="23" t="s">
        <v>301</v>
      </c>
      <c r="D33" s="23" t="s">
        <v>302</v>
      </c>
      <c r="E33" s="24" t="s">
        <v>72</v>
      </c>
      <c r="F33" s="25">
        <v>61.9</v>
      </c>
      <c r="G33" s="17"/>
    </row>
    <row r="34" customHeight="1" spans="1:7">
      <c r="A34" s="15">
        <v>32</v>
      </c>
      <c r="B34" s="23" t="s">
        <v>275</v>
      </c>
      <c r="C34" s="23" t="s">
        <v>303</v>
      </c>
      <c r="D34" s="23" t="s">
        <v>304</v>
      </c>
      <c r="E34" s="24" t="s">
        <v>305</v>
      </c>
      <c r="F34" s="25">
        <v>62.9</v>
      </c>
      <c r="G34" s="17"/>
    </row>
    <row r="35" customHeight="1" spans="1:7">
      <c r="A35" s="15">
        <v>33</v>
      </c>
      <c r="B35" s="23" t="s">
        <v>275</v>
      </c>
      <c r="C35" s="23" t="s">
        <v>306</v>
      </c>
      <c r="D35" s="23" t="s">
        <v>307</v>
      </c>
      <c r="E35" s="24" t="s">
        <v>39</v>
      </c>
      <c r="F35" s="25">
        <v>65.1</v>
      </c>
      <c r="G35" s="17"/>
    </row>
    <row r="36" customHeight="1" spans="1:7">
      <c r="A36" s="15">
        <v>34</v>
      </c>
      <c r="B36" s="23" t="s">
        <v>275</v>
      </c>
      <c r="C36" s="23" t="s">
        <v>308</v>
      </c>
      <c r="D36" s="23" t="s">
        <v>309</v>
      </c>
      <c r="E36" s="24"/>
      <c r="F36" s="25"/>
      <c r="G36" s="17" t="s">
        <v>60</v>
      </c>
    </row>
  </sheetData>
  <sheetProtection algorithmName="SHA-512" hashValue="gqnOAgXINpjBL+nkPYeKPJKKR22eza6RkwLeBMeS9CZZzrpZAY7QzEi64/Ak3pempmw0hvf+qOwSuisf2Ox6Rg==" saltValue="t/GKKH/loF8JuFFLJxjwNg==" spinCount="100000" sheet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H4" sqref="H4"/>
    </sheetView>
  </sheetViews>
  <sheetFormatPr defaultColWidth="15.75" defaultRowHeight="36" customHeight="1" outlineLevelCol="6"/>
  <cols>
    <col min="1" max="1" width="7.125" style="3" customWidth="1"/>
    <col min="2" max="2" width="25.5" style="4" customWidth="1"/>
    <col min="3" max="3" width="25.125" style="3" customWidth="1"/>
    <col min="4" max="4" width="10.875" style="3" customWidth="1"/>
    <col min="5" max="5" width="10.5" style="5" customWidth="1"/>
    <col min="6" max="6" width="13" style="6" customWidth="1"/>
    <col min="7" max="7" width="10.625" style="3" customWidth="1"/>
    <col min="8" max="16381" width="15.75" style="3" customWidth="1"/>
    <col min="16382" max="16384" width="15.75" style="3"/>
  </cols>
  <sheetData>
    <row r="1" s="1" customFormat="1" ht="77" customHeight="1" spans="1:7">
      <c r="A1" s="7" t="s">
        <v>310</v>
      </c>
      <c r="B1" s="7"/>
      <c r="C1" s="8"/>
      <c r="D1" s="8"/>
      <c r="E1" s="9"/>
      <c r="F1" s="10"/>
      <c r="G1" s="8"/>
    </row>
    <row r="2" s="2" customFormat="1" ht="35.5" customHeight="1" spans="1:7">
      <c r="A2" s="11" t="s">
        <v>1</v>
      </c>
      <c r="B2" s="12" t="s">
        <v>2</v>
      </c>
      <c r="C2" s="11" t="s">
        <v>311</v>
      </c>
      <c r="D2" s="11" t="s">
        <v>4</v>
      </c>
      <c r="E2" s="13" t="s">
        <v>5</v>
      </c>
      <c r="F2" s="14" t="s">
        <v>6</v>
      </c>
      <c r="G2" s="11" t="s">
        <v>7</v>
      </c>
    </row>
    <row r="3" ht="35.5" customHeight="1" spans="1:7">
      <c r="A3" s="15">
        <v>1</v>
      </c>
      <c r="B3" s="23" t="s">
        <v>312</v>
      </c>
      <c r="C3" s="23" t="s">
        <v>313</v>
      </c>
      <c r="D3" s="23" t="s">
        <v>314</v>
      </c>
      <c r="E3" s="19" t="s">
        <v>20</v>
      </c>
      <c r="F3" s="20">
        <v>80.5</v>
      </c>
      <c r="G3" s="15"/>
    </row>
    <row r="4" ht="35.5" customHeight="1" spans="1:7">
      <c r="A4" s="15">
        <v>2</v>
      </c>
      <c r="B4" s="23" t="s">
        <v>312</v>
      </c>
      <c r="C4" s="23" t="s">
        <v>315</v>
      </c>
      <c r="D4" s="23" t="s">
        <v>316</v>
      </c>
      <c r="E4" s="19" t="s">
        <v>35</v>
      </c>
      <c r="F4" s="20">
        <v>75.3</v>
      </c>
      <c r="G4" s="15"/>
    </row>
    <row r="5" ht="35.5" customHeight="1" spans="1:7">
      <c r="A5" s="15">
        <v>3</v>
      </c>
      <c r="B5" s="23" t="s">
        <v>312</v>
      </c>
      <c r="C5" s="23" t="s">
        <v>317</v>
      </c>
      <c r="D5" s="23" t="s">
        <v>318</v>
      </c>
      <c r="E5" s="19" t="s">
        <v>120</v>
      </c>
      <c r="F5" s="20">
        <v>70.2</v>
      </c>
      <c r="G5" s="15"/>
    </row>
    <row r="6" ht="35.5" customHeight="1" spans="1:7">
      <c r="A6" s="15">
        <v>4</v>
      </c>
      <c r="B6" s="23" t="s">
        <v>312</v>
      </c>
      <c r="C6" s="23" t="s">
        <v>319</v>
      </c>
      <c r="D6" s="23" t="s">
        <v>320</v>
      </c>
      <c r="E6" s="19" t="s">
        <v>23</v>
      </c>
      <c r="F6" s="20">
        <v>79.8</v>
      </c>
      <c r="G6" s="15"/>
    </row>
    <row r="7" ht="35.5" customHeight="1" spans="1:7">
      <c r="A7" s="15">
        <v>5</v>
      </c>
      <c r="B7" s="23" t="s">
        <v>312</v>
      </c>
      <c r="C7" s="23" t="s">
        <v>321</v>
      </c>
      <c r="D7" s="23" t="s">
        <v>322</v>
      </c>
      <c r="E7" s="19" t="s">
        <v>42</v>
      </c>
      <c r="F7" s="20">
        <v>83.8</v>
      </c>
      <c r="G7" s="15"/>
    </row>
    <row r="8" ht="35.5" customHeight="1" spans="1:7">
      <c r="A8" s="15">
        <v>6</v>
      </c>
      <c r="B8" s="23" t="s">
        <v>312</v>
      </c>
      <c r="C8" s="23" t="s">
        <v>323</v>
      </c>
      <c r="D8" s="23" t="s">
        <v>324</v>
      </c>
      <c r="E8" s="19" t="s">
        <v>11</v>
      </c>
      <c r="F8" s="20">
        <v>68</v>
      </c>
      <c r="G8" s="15"/>
    </row>
    <row r="9" ht="35.5" customHeight="1" spans="1:7">
      <c r="A9" s="15">
        <v>7</v>
      </c>
      <c r="B9" s="23" t="s">
        <v>312</v>
      </c>
      <c r="C9" s="23" t="s">
        <v>325</v>
      </c>
      <c r="D9" s="23" t="s">
        <v>326</v>
      </c>
      <c r="E9" s="19" t="s">
        <v>26</v>
      </c>
      <c r="F9" s="20">
        <v>66</v>
      </c>
      <c r="G9" s="15"/>
    </row>
    <row r="10" ht="35.5" customHeight="1" spans="1:7">
      <c r="A10" s="15">
        <v>8</v>
      </c>
      <c r="B10" s="23" t="s">
        <v>312</v>
      </c>
      <c r="C10" s="23" t="s">
        <v>327</v>
      </c>
      <c r="D10" s="23" t="s">
        <v>328</v>
      </c>
      <c r="E10" s="19" t="s">
        <v>84</v>
      </c>
      <c r="F10" s="20">
        <v>65.4</v>
      </c>
      <c r="G10" s="15"/>
    </row>
    <row r="11" ht="35.5" customHeight="1" spans="1:7">
      <c r="A11" s="15">
        <v>9</v>
      </c>
      <c r="B11" s="16" t="s">
        <v>329</v>
      </c>
      <c r="C11" s="17" t="str">
        <f>"460103199005231520"</f>
        <v>460103199005231520</v>
      </c>
      <c r="D11" s="18" t="str">
        <f>"张丽英"</f>
        <v>张丽英</v>
      </c>
      <c r="E11" s="19" t="s">
        <v>93</v>
      </c>
      <c r="F11" s="20">
        <v>72.6</v>
      </c>
      <c r="G11" s="15"/>
    </row>
    <row r="12" ht="35.5" customHeight="1" spans="1:7">
      <c r="A12" s="15">
        <v>10</v>
      </c>
      <c r="B12" s="16" t="s">
        <v>329</v>
      </c>
      <c r="C12" s="17" t="str">
        <f>"460103199805310016"</f>
        <v>460103199805310016</v>
      </c>
      <c r="D12" s="18" t="str">
        <f>"芦献翔"</f>
        <v>芦献翔</v>
      </c>
      <c r="E12" s="19" t="s">
        <v>54</v>
      </c>
      <c r="F12" s="20">
        <v>79.8</v>
      </c>
      <c r="G12" s="15"/>
    </row>
    <row r="13" ht="35.5" customHeight="1" spans="1:7">
      <c r="A13" s="15">
        <v>11</v>
      </c>
      <c r="B13" s="16" t="s">
        <v>329</v>
      </c>
      <c r="C13" s="17" t="str">
        <f>"460003199408103050"</f>
        <v>460003199408103050</v>
      </c>
      <c r="D13" s="18" t="str">
        <f>"苏日教"</f>
        <v>苏日教</v>
      </c>
      <c r="E13" s="19" t="s">
        <v>99</v>
      </c>
      <c r="F13" s="20">
        <v>70.6</v>
      </c>
      <c r="G13" s="15"/>
    </row>
    <row r="14" ht="35.5" customHeight="1" spans="1:7">
      <c r="A14" s="15">
        <v>12</v>
      </c>
      <c r="B14" s="21" t="s">
        <v>330</v>
      </c>
      <c r="C14" s="17" t="str">
        <f>"460103199901021222"</f>
        <v>460103199901021222</v>
      </c>
      <c r="D14" s="18" t="str">
        <f>"陈怡婷"</f>
        <v>陈怡婷</v>
      </c>
      <c r="E14" s="19" t="s">
        <v>142</v>
      </c>
      <c r="F14" s="20">
        <v>73.9</v>
      </c>
      <c r="G14" s="15"/>
    </row>
    <row r="15" ht="35.5" customHeight="1" spans="1:7">
      <c r="A15" s="15">
        <v>13</v>
      </c>
      <c r="B15" s="21" t="s">
        <v>330</v>
      </c>
      <c r="C15" s="17" t="str">
        <f>"230406199207140021"</f>
        <v>230406199207140021</v>
      </c>
      <c r="D15" s="18" t="str">
        <f>"毛瑞"</f>
        <v>毛瑞</v>
      </c>
      <c r="E15" s="19" t="s">
        <v>72</v>
      </c>
      <c r="F15" s="20">
        <v>75.4</v>
      </c>
      <c r="G15" s="15"/>
    </row>
    <row r="16" ht="35.5" customHeight="1" spans="1:7">
      <c r="A16" s="15">
        <v>14</v>
      </c>
      <c r="B16" s="21" t="s">
        <v>330</v>
      </c>
      <c r="C16" s="17" t="str">
        <f>"460028199207166482"</f>
        <v>460028199207166482</v>
      </c>
      <c r="D16" s="18" t="str">
        <f>"符海秋"</f>
        <v>符海秋</v>
      </c>
      <c r="E16" s="19" t="s">
        <v>145</v>
      </c>
      <c r="F16" s="20">
        <v>79.1</v>
      </c>
      <c r="G16" s="15"/>
    </row>
    <row r="17" ht="35.5" customHeight="1" spans="1:7">
      <c r="A17" s="15">
        <v>15</v>
      </c>
      <c r="B17" s="21" t="s">
        <v>330</v>
      </c>
      <c r="C17" s="17" t="str">
        <f>"460036199711035510"</f>
        <v>460036199711035510</v>
      </c>
      <c r="D17" s="18" t="str">
        <f>"梁睿"</f>
        <v>梁睿</v>
      </c>
      <c r="E17" s="19" t="s">
        <v>57</v>
      </c>
      <c r="F17" s="20">
        <v>75</v>
      </c>
      <c r="G17" s="15"/>
    </row>
    <row r="18" ht="35.5" customHeight="1" spans="1:7">
      <c r="A18" s="15">
        <v>16</v>
      </c>
      <c r="B18" s="21" t="s">
        <v>330</v>
      </c>
      <c r="C18" s="17" t="str">
        <f>"460102199711301825"</f>
        <v>460102199711301825</v>
      </c>
      <c r="D18" s="18" t="str">
        <f>"方苗蝶"</f>
        <v>方苗蝶</v>
      </c>
      <c r="E18" s="19"/>
      <c r="F18" s="20"/>
      <c r="G18" s="15" t="s">
        <v>60</v>
      </c>
    </row>
    <row r="19" ht="35.5" customHeight="1" spans="1:7">
      <c r="A19" s="15">
        <v>17</v>
      </c>
      <c r="B19" s="21" t="s">
        <v>330</v>
      </c>
      <c r="C19" s="17" t="str">
        <f>"460007199001014166"</f>
        <v>460007199001014166</v>
      </c>
      <c r="D19" s="18" t="str">
        <f>"王芳"</f>
        <v>王芳</v>
      </c>
      <c r="E19" s="19" t="s">
        <v>48</v>
      </c>
      <c r="F19" s="20">
        <v>85.6</v>
      </c>
      <c r="G19" s="15"/>
    </row>
    <row r="20" ht="35.5" customHeight="1" spans="1:7">
      <c r="A20" s="15">
        <v>18</v>
      </c>
      <c r="B20" s="21" t="s">
        <v>330</v>
      </c>
      <c r="C20" s="17" t="str">
        <f>"460007199501095767"</f>
        <v>460007199501095767</v>
      </c>
      <c r="D20" s="18" t="str">
        <f>"王成梅"</f>
        <v>王成梅</v>
      </c>
      <c r="E20" s="19"/>
      <c r="F20" s="20"/>
      <c r="G20" s="15" t="s">
        <v>60</v>
      </c>
    </row>
    <row r="21" ht="35.5" customHeight="1" spans="1:7">
      <c r="A21" s="15">
        <v>19</v>
      </c>
      <c r="B21" s="21" t="s">
        <v>330</v>
      </c>
      <c r="C21" s="17" t="str">
        <f>"460004199308090017"</f>
        <v>460004199308090017</v>
      </c>
      <c r="D21" s="18" t="str">
        <f>"李德伦"</f>
        <v>李德伦</v>
      </c>
      <c r="E21" s="19" t="s">
        <v>75</v>
      </c>
      <c r="F21" s="20">
        <v>80.6</v>
      </c>
      <c r="G21" s="15"/>
    </row>
    <row r="22" ht="35.5" customHeight="1" spans="1:7">
      <c r="A22" s="15">
        <v>20</v>
      </c>
      <c r="B22" s="21" t="s">
        <v>330</v>
      </c>
      <c r="C22" s="17" t="str">
        <f>"460103199605033018"</f>
        <v>460103199605033018</v>
      </c>
      <c r="D22" s="18" t="str">
        <f>"林道隆"</f>
        <v>林道隆</v>
      </c>
      <c r="E22" s="19" t="s">
        <v>90</v>
      </c>
      <c r="F22" s="20">
        <v>83.1</v>
      </c>
      <c r="G22" s="15"/>
    </row>
    <row r="23" ht="35.5" customHeight="1" spans="1:7">
      <c r="A23" s="15">
        <v>21</v>
      </c>
      <c r="B23" s="21" t="s">
        <v>330</v>
      </c>
      <c r="C23" s="17" t="str">
        <f>"460031199708085232"</f>
        <v>460031199708085232</v>
      </c>
      <c r="D23" s="18" t="str">
        <f>"冯本鼎"</f>
        <v>冯本鼎</v>
      </c>
      <c r="E23" s="19" t="s">
        <v>45</v>
      </c>
      <c r="F23" s="20">
        <v>81.7</v>
      </c>
      <c r="G23" s="15"/>
    </row>
    <row r="24" ht="35.5" customHeight="1" spans="1:7">
      <c r="A24" s="15">
        <v>22</v>
      </c>
      <c r="B24" s="21" t="s">
        <v>330</v>
      </c>
      <c r="C24" s="17" t="str">
        <f>"460031199709021628"</f>
        <v>460031199709021628</v>
      </c>
      <c r="D24" s="18" t="str">
        <f>"江佳琪"</f>
        <v>江佳琪</v>
      </c>
      <c r="E24" s="19"/>
      <c r="F24" s="20"/>
      <c r="G24" s="15" t="s">
        <v>60</v>
      </c>
    </row>
    <row r="25" ht="35.5" customHeight="1" spans="1:7">
      <c r="A25" s="15">
        <v>23</v>
      </c>
      <c r="B25" s="21" t="s">
        <v>331</v>
      </c>
      <c r="C25" s="17" t="str">
        <f>"460027199112043424"</f>
        <v>460027199112043424</v>
      </c>
      <c r="D25" s="18" t="str">
        <f>"何林蓉"</f>
        <v>何林蓉</v>
      </c>
      <c r="E25" s="19" t="s">
        <v>69</v>
      </c>
      <c r="F25" s="20">
        <v>82.7</v>
      </c>
      <c r="G25" s="15"/>
    </row>
    <row r="26" ht="35.5" customHeight="1" spans="1:7">
      <c r="A26" s="15">
        <v>24</v>
      </c>
      <c r="B26" s="21" t="s">
        <v>331</v>
      </c>
      <c r="C26" s="17" t="str">
        <f>"460006199505254829"</f>
        <v>460006199505254829</v>
      </c>
      <c r="D26" s="18" t="str">
        <f>"王月平"</f>
        <v>王月平</v>
      </c>
      <c r="E26" s="19" t="s">
        <v>39</v>
      </c>
      <c r="F26" s="20">
        <v>76.6</v>
      </c>
      <c r="G26" s="15"/>
    </row>
    <row r="27" ht="35.5" customHeight="1" spans="1:7">
      <c r="A27" s="15">
        <v>25</v>
      </c>
      <c r="B27" s="21" t="s">
        <v>331</v>
      </c>
      <c r="C27" s="17" t="str">
        <f>"35030119980117112X"</f>
        <v>35030119980117112X</v>
      </c>
      <c r="D27" s="18" t="str">
        <f>"陈玲敏"</f>
        <v>陈玲敏</v>
      </c>
      <c r="E27" s="19"/>
      <c r="F27" s="20"/>
      <c r="G27" s="15" t="s">
        <v>60</v>
      </c>
    </row>
    <row r="28" ht="35.5" customHeight="1" spans="1:7">
      <c r="A28" s="15">
        <v>26</v>
      </c>
      <c r="B28" s="21" t="s">
        <v>331</v>
      </c>
      <c r="C28" s="17" t="str">
        <f>"469007199502150869"</f>
        <v>469007199502150869</v>
      </c>
      <c r="D28" s="18" t="str">
        <f>"符启叶"</f>
        <v>符启叶</v>
      </c>
      <c r="E28" s="19" t="s">
        <v>14</v>
      </c>
      <c r="F28" s="20">
        <v>86.4</v>
      </c>
      <c r="G28" s="15"/>
    </row>
    <row r="29" ht="35.5" customHeight="1" spans="1:7">
      <c r="A29" s="15">
        <v>27</v>
      </c>
      <c r="B29" s="21" t="s">
        <v>331</v>
      </c>
      <c r="C29" s="17" t="str">
        <f>"460033199807255084"</f>
        <v>460033199807255084</v>
      </c>
      <c r="D29" s="18" t="str">
        <f>"戴家虹"</f>
        <v>戴家虹</v>
      </c>
      <c r="E29" s="19" t="s">
        <v>17</v>
      </c>
      <c r="F29" s="20">
        <v>80.8</v>
      </c>
      <c r="G29" s="15"/>
    </row>
    <row r="30" ht="35.5" customHeight="1" spans="1:7">
      <c r="A30" s="15">
        <v>28</v>
      </c>
      <c r="B30" s="21" t="s">
        <v>331</v>
      </c>
      <c r="C30" s="17" t="str">
        <f>"460004199409010223"</f>
        <v>460004199409010223</v>
      </c>
      <c r="D30" s="18" t="str">
        <f>"杨清茹"</f>
        <v>杨清茹</v>
      </c>
      <c r="E30" s="19" t="s">
        <v>29</v>
      </c>
      <c r="F30" s="20">
        <v>75.6</v>
      </c>
      <c r="G30" s="15"/>
    </row>
    <row r="31" ht="35.5" customHeight="1" spans="1:7">
      <c r="A31" s="15">
        <v>29</v>
      </c>
      <c r="B31" s="21" t="s">
        <v>331</v>
      </c>
      <c r="C31" s="17" t="str">
        <f>"460027199509204740"</f>
        <v>460027199509204740</v>
      </c>
      <c r="D31" s="18" t="str">
        <f>"罗秋娜"</f>
        <v>罗秋娜</v>
      </c>
      <c r="E31" s="19" t="s">
        <v>78</v>
      </c>
      <c r="F31" s="20">
        <v>81</v>
      </c>
      <c r="G31" s="15"/>
    </row>
  </sheetData>
  <sheetProtection algorithmName="SHA-512" hashValue="G/6sCxw+Uvmx6jLRh7EE0qFgptmR3TsexBHpqMcl0couU4EeZlR2K4XXYGiIQNBF5gMtfL8nLEEc6DCyketDnQ==" saltValue="x/gbr66AUn5U84PoP9Vaow==" spinCount="100000" sheet="1" objects="1"/>
  <mergeCells count="1">
    <mergeCell ref="A1:G1"/>
  </mergeCells>
  <conditionalFormatting sqref="C11:C31">
    <cfRule type="expression" dxfId="0" priority="1">
      <formula>AND(SUMPRODUCT(IFERROR(1*(($C$11:$C$31&amp;"x")=(C11&amp;"x")),0))&gt;1,NOT(ISBLANK(C11)))</formula>
    </cfRule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H4" sqref="H4"/>
    </sheetView>
  </sheetViews>
  <sheetFormatPr defaultColWidth="15.75" defaultRowHeight="36" customHeight="1" outlineLevelCol="6"/>
  <cols>
    <col min="1" max="1" width="7.125" style="3" customWidth="1"/>
    <col min="2" max="2" width="24" style="4" customWidth="1"/>
    <col min="3" max="3" width="25.125" style="3" customWidth="1"/>
    <col min="4" max="4" width="12.375" style="3" customWidth="1"/>
    <col min="5" max="5" width="10.5" style="5" customWidth="1"/>
    <col min="6" max="6" width="13.375" style="6" customWidth="1"/>
    <col min="7" max="7" width="10.625" style="3" customWidth="1"/>
    <col min="8" max="16380" width="15.75" style="3" customWidth="1"/>
    <col min="16381" max="16384" width="15.75" style="3"/>
  </cols>
  <sheetData>
    <row r="1" s="1" customFormat="1" ht="77" customHeight="1" spans="1:7">
      <c r="A1" s="7" t="s">
        <v>332</v>
      </c>
      <c r="B1" s="7"/>
      <c r="C1" s="8"/>
      <c r="D1" s="8"/>
      <c r="E1" s="9"/>
      <c r="F1" s="10"/>
      <c r="G1" s="8"/>
    </row>
    <row r="2" s="2" customFormat="1" ht="35.5" customHeight="1" spans="1:7">
      <c r="A2" s="11" t="s">
        <v>1</v>
      </c>
      <c r="B2" s="12" t="s">
        <v>2</v>
      </c>
      <c r="C2" s="11" t="s">
        <v>311</v>
      </c>
      <c r="D2" s="11" t="s">
        <v>4</v>
      </c>
      <c r="E2" s="13" t="s">
        <v>5</v>
      </c>
      <c r="F2" s="14" t="s">
        <v>6</v>
      </c>
      <c r="G2" s="11" t="s">
        <v>7</v>
      </c>
    </row>
    <row r="3" customHeight="1" spans="1:7">
      <c r="A3" s="15">
        <v>1</v>
      </c>
      <c r="B3" s="22" t="s">
        <v>333</v>
      </c>
      <c r="C3" s="17" t="str">
        <f>"460002197910021223"</f>
        <v>460002197910021223</v>
      </c>
      <c r="D3" s="18" t="str">
        <f>"何直蔚"</f>
        <v>何直蔚</v>
      </c>
      <c r="E3" s="19" t="s">
        <v>20</v>
      </c>
      <c r="F3" s="20">
        <v>72.5</v>
      </c>
      <c r="G3" s="15"/>
    </row>
    <row r="4" customHeight="1" spans="1:7">
      <c r="A4" s="15">
        <v>2</v>
      </c>
      <c r="B4" s="22" t="s">
        <v>333</v>
      </c>
      <c r="C4" s="17" t="str">
        <f>"46002819860317042X"</f>
        <v>46002819860317042X</v>
      </c>
      <c r="D4" s="18" t="str">
        <f>"罗柳玫"</f>
        <v>罗柳玫</v>
      </c>
      <c r="E4" s="19" t="s">
        <v>120</v>
      </c>
      <c r="F4" s="20">
        <v>72</v>
      </c>
      <c r="G4" s="15"/>
    </row>
    <row r="5" customHeight="1" spans="1:7">
      <c r="A5" s="15">
        <v>3</v>
      </c>
      <c r="B5" s="22" t="s">
        <v>333</v>
      </c>
      <c r="C5" s="17" t="str">
        <f>"460006198104130222"</f>
        <v>460006198104130222</v>
      </c>
      <c r="D5" s="18" t="str">
        <f>"周广玉"</f>
        <v>周广玉</v>
      </c>
      <c r="E5" s="19" t="s">
        <v>23</v>
      </c>
      <c r="F5" s="20">
        <v>79.9</v>
      </c>
      <c r="G5" s="15"/>
    </row>
    <row r="6" customHeight="1" spans="1:7">
      <c r="A6" s="15">
        <v>4</v>
      </c>
      <c r="B6" s="22" t="s">
        <v>333</v>
      </c>
      <c r="C6" s="17" t="str">
        <f>"370406198109130061"</f>
        <v>370406198109130061</v>
      </c>
      <c r="D6" s="18" t="str">
        <f>"陈永凤"</f>
        <v>陈永凤</v>
      </c>
      <c r="E6" s="19" t="s">
        <v>35</v>
      </c>
      <c r="F6" s="20">
        <v>80</v>
      </c>
      <c r="G6" s="15"/>
    </row>
    <row r="7" customHeight="1" spans="1:7">
      <c r="A7" s="15">
        <v>5</v>
      </c>
      <c r="B7" s="22" t="s">
        <v>333</v>
      </c>
      <c r="C7" s="17" t="str">
        <f>"460006198609202340"</f>
        <v>460006198609202340</v>
      </c>
      <c r="D7" s="18" t="str">
        <f>"符鸿香"</f>
        <v>符鸿香</v>
      </c>
      <c r="E7" s="19" t="s">
        <v>42</v>
      </c>
      <c r="F7" s="20">
        <v>82.8</v>
      </c>
      <c r="G7" s="15"/>
    </row>
    <row r="8" ht="35.5" customHeight="1" spans="1:7">
      <c r="A8" s="15">
        <v>6</v>
      </c>
      <c r="B8" s="23" t="s">
        <v>334</v>
      </c>
      <c r="C8" s="23" t="s">
        <v>335</v>
      </c>
      <c r="D8" s="23" t="s">
        <v>336</v>
      </c>
      <c r="E8" s="19" t="s">
        <v>39</v>
      </c>
      <c r="F8" s="20">
        <v>85.6</v>
      </c>
      <c r="G8" s="15"/>
    </row>
    <row r="9" ht="35.5" customHeight="1" spans="1:7">
      <c r="A9" s="15">
        <v>7</v>
      </c>
      <c r="B9" s="23" t="s">
        <v>334</v>
      </c>
      <c r="C9" s="23" t="s">
        <v>337</v>
      </c>
      <c r="D9" s="23" t="s">
        <v>338</v>
      </c>
      <c r="E9" s="19" t="s">
        <v>14</v>
      </c>
      <c r="F9" s="20">
        <v>61.1</v>
      </c>
      <c r="G9" s="15"/>
    </row>
    <row r="10" ht="35.5" customHeight="1" spans="1:7">
      <c r="A10" s="15">
        <v>8</v>
      </c>
      <c r="B10" s="23" t="s">
        <v>334</v>
      </c>
      <c r="C10" s="23" t="s">
        <v>339</v>
      </c>
      <c r="D10" s="23" t="s">
        <v>340</v>
      </c>
      <c r="E10" s="19" t="s">
        <v>87</v>
      </c>
      <c r="F10" s="20">
        <v>85.2</v>
      </c>
      <c r="G10" s="15"/>
    </row>
    <row r="11" ht="35.5" customHeight="1" spans="1:7">
      <c r="A11" s="15">
        <v>9</v>
      </c>
      <c r="B11" s="23" t="s">
        <v>334</v>
      </c>
      <c r="C11" s="23" t="s">
        <v>341</v>
      </c>
      <c r="D11" s="23" t="s">
        <v>342</v>
      </c>
      <c r="E11" s="19" t="s">
        <v>294</v>
      </c>
      <c r="F11" s="20">
        <v>75.2</v>
      </c>
      <c r="G11" s="15"/>
    </row>
    <row r="12" ht="35.5" customHeight="1" spans="1:7">
      <c r="A12" s="15">
        <v>10</v>
      </c>
      <c r="B12" s="23" t="s">
        <v>334</v>
      </c>
      <c r="C12" s="23" t="s">
        <v>343</v>
      </c>
      <c r="D12" s="23" t="s">
        <v>344</v>
      </c>
      <c r="E12" s="19" t="s">
        <v>93</v>
      </c>
      <c r="F12" s="20">
        <v>74.2</v>
      </c>
      <c r="G12" s="15"/>
    </row>
    <row r="13" ht="35.5" customHeight="1" spans="1:7">
      <c r="A13" s="15">
        <v>11</v>
      </c>
      <c r="B13" s="23" t="s">
        <v>334</v>
      </c>
      <c r="C13" s="23" t="s">
        <v>345</v>
      </c>
      <c r="D13" s="23" t="s">
        <v>346</v>
      </c>
      <c r="E13" s="19" t="s">
        <v>51</v>
      </c>
      <c r="F13" s="20">
        <v>76.4</v>
      </c>
      <c r="G13" s="15"/>
    </row>
    <row r="14" ht="35.5" customHeight="1" spans="1:7">
      <c r="A14" s="15">
        <v>12</v>
      </c>
      <c r="B14" s="23" t="s">
        <v>334</v>
      </c>
      <c r="C14" s="23" t="s">
        <v>347</v>
      </c>
      <c r="D14" s="23" t="s">
        <v>348</v>
      </c>
      <c r="E14" s="19" t="s">
        <v>96</v>
      </c>
      <c r="F14" s="20">
        <v>80.3</v>
      </c>
      <c r="G14" s="15"/>
    </row>
    <row r="15" ht="35.5" customHeight="1" spans="1:7">
      <c r="A15" s="15">
        <v>13</v>
      </c>
      <c r="B15" s="23" t="s">
        <v>334</v>
      </c>
      <c r="C15" s="23" t="s">
        <v>349</v>
      </c>
      <c r="D15" s="23" t="s">
        <v>350</v>
      </c>
      <c r="E15" s="19" t="s">
        <v>26</v>
      </c>
      <c r="F15" s="20">
        <v>59.3</v>
      </c>
      <c r="G15" s="15"/>
    </row>
    <row r="16" ht="35.5" customHeight="1" spans="1:7">
      <c r="A16" s="15">
        <v>14</v>
      </c>
      <c r="B16" s="23" t="s">
        <v>334</v>
      </c>
      <c r="C16" s="23" t="s">
        <v>351</v>
      </c>
      <c r="D16" s="23" t="s">
        <v>352</v>
      </c>
      <c r="E16" s="19" t="s">
        <v>78</v>
      </c>
      <c r="F16" s="20">
        <v>71.9</v>
      </c>
      <c r="G16" s="15"/>
    </row>
    <row r="17" ht="35.5" customHeight="1" spans="1:7">
      <c r="A17" s="15">
        <v>15</v>
      </c>
      <c r="B17" s="23" t="s">
        <v>334</v>
      </c>
      <c r="C17" s="23" t="s">
        <v>353</v>
      </c>
      <c r="D17" s="23" t="s">
        <v>354</v>
      </c>
      <c r="E17" s="19"/>
      <c r="F17" s="20"/>
      <c r="G17" s="15" t="s">
        <v>60</v>
      </c>
    </row>
    <row r="18" ht="35.5" customHeight="1" spans="1:7">
      <c r="A18" s="15">
        <v>16</v>
      </c>
      <c r="B18" s="23" t="s">
        <v>355</v>
      </c>
      <c r="C18" s="23" t="s">
        <v>356</v>
      </c>
      <c r="D18" s="23" t="s">
        <v>357</v>
      </c>
      <c r="E18" s="19" t="s">
        <v>11</v>
      </c>
      <c r="F18" s="20">
        <v>72.9</v>
      </c>
      <c r="G18" s="15"/>
    </row>
    <row r="19" ht="35.5" customHeight="1" spans="1:7">
      <c r="A19" s="15">
        <v>17</v>
      </c>
      <c r="B19" s="23" t="s">
        <v>355</v>
      </c>
      <c r="C19" s="23" t="s">
        <v>358</v>
      </c>
      <c r="D19" s="23" t="s">
        <v>359</v>
      </c>
      <c r="E19" s="19" t="s">
        <v>145</v>
      </c>
      <c r="F19" s="20">
        <v>59</v>
      </c>
      <c r="G19" s="15"/>
    </row>
    <row r="20" ht="35.5" customHeight="1" spans="1:7">
      <c r="A20" s="15">
        <v>18</v>
      </c>
      <c r="B20" s="23" t="s">
        <v>355</v>
      </c>
      <c r="C20" s="23" t="s">
        <v>360</v>
      </c>
      <c r="D20" s="23" t="s">
        <v>361</v>
      </c>
      <c r="E20" s="19" t="s">
        <v>69</v>
      </c>
      <c r="F20" s="20">
        <v>86.2</v>
      </c>
      <c r="G20" s="15"/>
    </row>
    <row r="21" ht="35.5" customHeight="1" spans="1:7">
      <c r="A21" s="15">
        <v>19</v>
      </c>
      <c r="B21" s="23" t="s">
        <v>355</v>
      </c>
      <c r="C21" s="23" t="s">
        <v>362</v>
      </c>
      <c r="D21" s="23" t="s">
        <v>363</v>
      </c>
      <c r="E21" s="19" t="s">
        <v>29</v>
      </c>
      <c r="F21" s="20">
        <v>73.6</v>
      </c>
      <c r="G21" s="15"/>
    </row>
    <row r="22" ht="35.5" customHeight="1" spans="1:7">
      <c r="A22" s="15">
        <v>20</v>
      </c>
      <c r="B22" s="23" t="s">
        <v>355</v>
      </c>
      <c r="C22" s="23" t="s">
        <v>364</v>
      </c>
      <c r="D22" s="23" t="s">
        <v>365</v>
      </c>
      <c r="E22" s="19" t="s">
        <v>32</v>
      </c>
      <c r="F22" s="20">
        <v>81.8</v>
      </c>
      <c r="G22" s="15"/>
    </row>
    <row r="23" ht="35.5" customHeight="1" spans="1:7">
      <c r="A23" s="15">
        <v>21</v>
      </c>
      <c r="B23" s="23" t="s">
        <v>355</v>
      </c>
      <c r="C23" s="23" t="s">
        <v>366</v>
      </c>
      <c r="D23" s="23" t="s">
        <v>367</v>
      </c>
      <c r="E23" s="19" t="s">
        <v>54</v>
      </c>
      <c r="F23" s="20">
        <v>61.4</v>
      </c>
      <c r="G23" s="15"/>
    </row>
    <row r="24" ht="35.5" customHeight="1" spans="1:7">
      <c r="A24" s="15">
        <v>22</v>
      </c>
      <c r="B24" s="23" t="s">
        <v>355</v>
      </c>
      <c r="C24" s="23" t="s">
        <v>368</v>
      </c>
      <c r="D24" s="23" t="s">
        <v>369</v>
      </c>
      <c r="E24" s="19" t="s">
        <v>57</v>
      </c>
      <c r="F24" s="20">
        <v>59.9</v>
      </c>
      <c r="G24" s="15"/>
    </row>
    <row r="25" ht="35.5" customHeight="1" spans="1:7">
      <c r="A25" s="15">
        <v>23</v>
      </c>
      <c r="B25" s="23" t="s">
        <v>355</v>
      </c>
      <c r="C25" s="23" t="s">
        <v>370</v>
      </c>
      <c r="D25" s="23" t="s">
        <v>371</v>
      </c>
      <c r="E25" s="19" t="s">
        <v>84</v>
      </c>
      <c r="F25" s="20">
        <v>77</v>
      </c>
      <c r="G25" s="15"/>
    </row>
    <row r="26" ht="35.5" customHeight="1" spans="1:7">
      <c r="A26" s="15">
        <v>24</v>
      </c>
      <c r="B26" s="23" t="s">
        <v>355</v>
      </c>
      <c r="C26" s="23" t="s">
        <v>372</v>
      </c>
      <c r="D26" s="23" t="s">
        <v>373</v>
      </c>
      <c r="E26" s="19" t="s">
        <v>45</v>
      </c>
      <c r="F26" s="20">
        <v>84</v>
      </c>
      <c r="G26" s="15"/>
    </row>
    <row r="27" ht="35.5" customHeight="1" spans="1:7">
      <c r="A27" s="15">
        <v>25</v>
      </c>
      <c r="B27" s="23" t="s">
        <v>355</v>
      </c>
      <c r="C27" s="23" t="s">
        <v>374</v>
      </c>
      <c r="D27" s="23" t="s">
        <v>375</v>
      </c>
      <c r="E27" s="19"/>
      <c r="F27" s="20"/>
      <c r="G27" s="15" t="s">
        <v>60</v>
      </c>
    </row>
    <row r="28" ht="35.5" customHeight="1" spans="1:7">
      <c r="A28" s="15">
        <v>26</v>
      </c>
      <c r="B28" s="23" t="s">
        <v>355</v>
      </c>
      <c r="C28" s="23" t="s">
        <v>376</v>
      </c>
      <c r="D28" s="23" t="s">
        <v>377</v>
      </c>
      <c r="E28" s="19"/>
      <c r="F28" s="20"/>
      <c r="G28" s="15" t="s">
        <v>60</v>
      </c>
    </row>
    <row r="29" ht="35.5" customHeight="1" spans="1:7">
      <c r="A29" s="15">
        <v>27</v>
      </c>
      <c r="B29" s="23" t="s">
        <v>355</v>
      </c>
      <c r="C29" s="23" t="s">
        <v>378</v>
      </c>
      <c r="D29" s="23" t="s">
        <v>379</v>
      </c>
      <c r="E29" s="19"/>
      <c r="F29" s="20"/>
      <c r="G29" s="15" t="s">
        <v>60</v>
      </c>
    </row>
    <row r="30" ht="35.5" customHeight="1" spans="1:7">
      <c r="A30" s="15">
        <v>28</v>
      </c>
      <c r="B30" s="23" t="s">
        <v>355</v>
      </c>
      <c r="C30" s="23" t="s">
        <v>380</v>
      </c>
      <c r="D30" s="23" t="s">
        <v>381</v>
      </c>
      <c r="E30" s="19" t="s">
        <v>72</v>
      </c>
      <c r="F30" s="20">
        <v>66.1</v>
      </c>
      <c r="G30" s="15"/>
    </row>
    <row r="31" ht="35.5" customHeight="1" spans="1:7">
      <c r="A31" s="15">
        <v>29</v>
      </c>
      <c r="B31" s="23" t="s">
        <v>355</v>
      </c>
      <c r="C31" s="23" t="s">
        <v>382</v>
      </c>
      <c r="D31" s="23" t="s">
        <v>383</v>
      </c>
      <c r="E31" s="19" t="s">
        <v>99</v>
      </c>
      <c r="F31" s="20">
        <v>56.2</v>
      </c>
      <c r="G31" s="15"/>
    </row>
    <row r="32" ht="35.5" customHeight="1" spans="1:7">
      <c r="A32" s="15">
        <v>30</v>
      </c>
      <c r="B32" s="23" t="s">
        <v>355</v>
      </c>
      <c r="C32" s="23" t="s">
        <v>384</v>
      </c>
      <c r="D32" s="23" t="s">
        <v>385</v>
      </c>
      <c r="E32" s="19"/>
      <c r="F32" s="20"/>
      <c r="G32" s="15" t="s">
        <v>60</v>
      </c>
    </row>
    <row r="33" ht="35.5" customHeight="1" spans="1:7">
      <c r="A33" s="15">
        <v>31</v>
      </c>
      <c r="B33" s="23" t="s">
        <v>355</v>
      </c>
      <c r="C33" s="23" t="s">
        <v>386</v>
      </c>
      <c r="D33" s="23" t="s">
        <v>387</v>
      </c>
      <c r="E33" s="19" t="s">
        <v>63</v>
      </c>
      <c r="F33" s="20">
        <v>63.5</v>
      </c>
      <c r="G33" s="15"/>
    </row>
    <row r="34" ht="35.5" customHeight="1" spans="1:7">
      <c r="A34" s="15">
        <v>32</v>
      </c>
      <c r="B34" s="23" t="s">
        <v>355</v>
      </c>
      <c r="C34" s="23" t="s">
        <v>388</v>
      </c>
      <c r="D34" s="23" t="s">
        <v>389</v>
      </c>
      <c r="E34" s="19"/>
      <c r="F34" s="20"/>
      <c r="G34" s="15" t="s">
        <v>60</v>
      </c>
    </row>
    <row r="35" ht="35.5" customHeight="1" spans="1:7">
      <c r="A35" s="15">
        <v>33</v>
      </c>
      <c r="B35" s="23" t="s">
        <v>355</v>
      </c>
      <c r="C35" s="23" t="s">
        <v>390</v>
      </c>
      <c r="D35" s="23" t="s">
        <v>391</v>
      </c>
      <c r="E35" s="19" t="s">
        <v>305</v>
      </c>
      <c r="F35" s="20">
        <v>66.9</v>
      </c>
      <c r="G35" s="15"/>
    </row>
    <row r="36" ht="35.5" customHeight="1" spans="1:7">
      <c r="A36" s="15">
        <v>34</v>
      </c>
      <c r="B36" s="23" t="s">
        <v>355</v>
      </c>
      <c r="C36" s="23" t="s">
        <v>392</v>
      </c>
      <c r="D36" s="23" t="s">
        <v>393</v>
      </c>
      <c r="E36" s="19" t="s">
        <v>394</v>
      </c>
      <c r="F36" s="20">
        <v>69.1</v>
      </c>
      <c r="G36" s="15"/>
    </row>
    <row r="37" ht="35.5" customHeight="1" spans="1:7">
      <c r="A37" s="15">
        <v>35</v>
      </c>
      <c r="B37" s="23" t="s">
        <v>355</v>
      </c>
      <c r="C37" s="23" t="s">
        <v>395</v>
      </c>
      <c r="D37" s="23" t="s">
        <v>396</v>
      </c>
      <c r="E37" s="19" t="s">
        <v>17</v>
      </c>
      <c r="F37" s="20">
        <v>62.8</v>
      </c>
      <c r="G37" s="15"/>
    </row>
  </sheetData>
  <sheetProtection algorithmName="SHA-512" hashValue="YKE9i8xeVD/JDvuLeQWZFp5Xb9JxPB2vmu2KwT2BQv482evW4WF2X8XS19H1DJmjNoRcYyRYMKCKad2GOdv2BA==" saltValue="1XUba6KatpRJY+JIYfL20g==" spinCount="100000" sheet="1" objects="1"/>
  <mergeCells count="1">
    <mergeCell ref="A1:G1"/>
  </mergeCells>
  <conditionalFormatting sqref="C3:C7">
    <cfRule type="expression" dxfId="0" priority="1">
      <formula>AND(SUMPRODUCT(IFERROR(1*(($C$3:$C$7&amp;"x")=(C3&amp;"x")),0))&gt;1,NOT(ISBLANK(C3)))</formula>
    </cfRule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J4" sqref="J4"/>
    </sheetView>
  </sheetViews>
  <sheetFormatPr defaultColWidth="15.75" defaultRowHeight="36" customHeight="1" outlineLevelCol="6"/>
  <cols>
    <col min="1" max="1" width="7.125" style="3" customWidth="1"/>
    <col min="2" max="2" width="24" style="4" customWidth="1"/>
    <col min="3" max="3" width="25.125" style="3" customWidth="1"/>
    <col min="4" max="4" width="12.375" style="3" customWidth="1"/>
    <col min="5" max="5" width="10.5" style="5" customWidth="1"/>
    <col min="6" max="6" width="13.375" style="6" customWidth="1"/>
    <col min="7" max="7" width="10.625" style="3" customWidth="1"/>
    <col min="8" max="16379" width="15.75" style="3" customWidth="1"/>
    <col min="16380" max="16384" width="15.75" style="3"/>
  </cols>
  <sheetData>
    <row r="1" s="1" customFormat="1" ht="77" customHeight="1" spans="1:7">
      <c r="A1" s="7" t="s">
        <v>397</v>
      </c>
      <c r="B1" s="7"/>
      <c r="C1" s="8"/>
      <c r="D1" s="8"/>
      <c r="E1" s="9"/>
      <c r="F1" s="10"/>
      <c r="G1" s="8"/>
    </row>
    <row r="2" s="2" customFormat="1" ht="35.5" customHeight="1" spans="1:7">
      <c r="A2" s="11" t="s">
        <v>1</v>
      </c>
      <c r="B2" s="12" t="s">
        <v>2</v>
      </c>
      <c r="C2" s="11" t="s">
        <v>398</v>
      </c>
      <c r="D2" s="11" t="s">
        <v>4</v>
      </c>
      <c r="E2" s="13" t="s">
        <v>5</v>
      </c>
      <c r="F2" s="14" t="s">
        <v>6</v>
      </c>
      <c r="G2" s="11" t="s">
        <v>7</v>
      </c>
    </row>
    <row r="3" ht="35.5" customHeight="1" spans="1:7">
      <c r="A3" s="15">
        <v>1</v>
      </c>
      <c r="B3" s="16" t="s">
        <v>399</v>
      </c>
      <c r="C3" s="17" t="str">
        <f>"321322199406010219"</f>
        <v>321322199406010219</v>
      </c>
      <c r="D3" s="18" t="str">
        <f>"李昂"</f>
        <v>李昂</v>
      </c>
      <c r="E3" s="19" t="s">
        <v>99</v>
      </c>
      <c r="F3" s="20">
        <v>84.9</v>
      </c>
      <c r="G3" s="15"/>
    </row>
    <row r="4" ht="35.5" customHeight="1" spans="1:7">
      <c r="A4" s="15">
        <v>2</v>
      </c>
      <c r="B4" s="16" t="s">
        <v>399</v>
      </c>
      <c r="C4" s="17" t="str">
        <f>"460103199111170012"</f>
        <v>460103199111170012</v>
      </c>
      <c r="D4" s="18" t="str">
        <f>"黄圣楷"</f>
        <v>黄圣楷</v>
      </c>
      <c r="E4" s="19" t="s">
        <v>90</v>
      </c>
      <c r="F4" s="20">
        <v>80.9</v>
      </c>
      <c r="G4" s="15"/>
    </row>
    <row r="5" ht="35.5" customHeight="1" spans="1:7">
      <c r="A5" s="15">
        <v>3</v>
      </c>
      <c r="B5" s="21" t="s">
        <v>400</v>
      </c>
      <c r="C5" s="17" t="str">
        <f>"460028199706160069"</f>
        <v>460028199706160069</v>
      </c>
      <c r="D5" s="18" t="str">
        <f>"陈怡君"</f>
        <v>陈怡君</v>
      </c>
      <c r="E5" s="19" t="s">
        <v>75</v>
      </c>
      <c r="F5" s="20">
        <v>76.4</v>
      </c>
      <c r="G5" s="15"/>
    </row>
    <row r="6" ht="35.5" customHeight="1" spans="1:7">
      <c r="A6" s="15">
        <v>4</v>
      </c>
      <c r="B6" s="21" t="s">
        <v>400</v>
      </c>
      <c r="C6" s="17" t="str">
        <f>"232103199306203741"</f>
        <v>232103199306203741</v>
      </c>
      <c r="D6" s="18" t="str">
        <f>"关胜男"</f>
        <v>关胜男</v>
      </c>
      <c r="E6" s="19" t="s">
        <v>69</v>
      </c>
      <c r="F6" s="20">
        <v>82.4</v>
      </c>
      <c r="G6" s="15"/>
    </row>
    <row r="7" ht="35.5" customHeight="1" spans="1:7">
      <c r="A7" s="15">
        <v>5</v>
      </c>
      <c r="B7" s="21" t="s">
        <v>400</v>
      </c>
      <c r="C7" s="17" t="str">
        <f>"460003199508032042"</f>
        <v>460003199508032042</v>
      </c>
      <c r="D7" s="18" t="str">
        <f>"陈枫蕾"</f>
        <v>陈枫蕾</v>
      </c>
      <c r="E7" s="19"/>
      <c r="F7" s="20"/>
      <c r="G7" s="15" t="s">
        <v>60</v>
      </c>
    </row>
    <row r="8" ht="35.5" customHeight="1" spans="1:7">
      <c r="A8" s="15">
        <v>6</v>
      </c>
      <c r="B8" s="21" t="s">
        <v>400</v>
      </c>
      <c r="C8" s="17" t="str">
        <f>"460033199504194480"</f>
        <v>460033199504194480</v>
      </c>
      <c r="D8" s="18" t="str">
        <f>"吉训燕"</f>
        <v>吉训燕</v>
      </c>
      <c r="E8" s="19"/>
      <c r="F8" s="20"/>
      <c r="G8" s="15" t="s">
        <v>60</v>
      </c>
    </row>
    <row r="9" ht="35.5" customHeight="1" spans="1:7">
      <c r="A9" s="15">
        <v>7</v>
      </c>
      <c r="B9" s="21" t="s">
        <v>400</v>
      </c>
      <c r="C9" s="17" t="str">
        <f>"412724198912042144"</f>
        <v>412724198912042144</v>
      </c>
      <c r="D9" s="18" t="str">
        <f>"赵敏杰"</f>
        <v>赵敏杰</v>
      </c>
      <c r="E9" s="19" t="s">
        <v>84</v>
      </c>
      <c r="F9" s="20">
        <v>73.6</v>
      </c>
      <c r="G9" s="15"/>
    </row>
    <row r="10" ht="35.5" customHeight="1" spans="1:7">
      <c r="A10" s="15">
        <v>8</v>
      </c>
      <c r="B10" s="21" t="s">
        <v>400</v>
      </c>
      <c r="C10" s="17" t="str">
        <f>"460003199802034620"</f>
        <v>460003199802034620</v>
      </c>
      <c r="D10" s="18" t="str">
        <f>"郑光莉"</f>
        <v>郑光莉</v>
      </c>
      <c r="E10" s="19"/>
      <c r="F10" s="20"/>
      <c r="G10" s="15" t="s">
        <v>60</v>
      </c>
    </row>
    <row r="11" ht="35.5" customHeight="1" spans="1:7">
      <c r="A11" s="15">
        <v>9</v>
      </c>
      <c r="B11" s="21" t="s">
        <v>400</v>
      </c>
      <c r="C11" s="17" t="str">
        <f>"430521199404170031"</f>
        <v>430521199404170031</v>
      </c>
      <c r="D11" s="18" t="str">
        <f>"王进"</f>
        <v>王进</v>
      </c>
      <c r="E11" s="19" t="s">
        <v>23</v>
      </c>
      <c r="F11" s="20">
        <v>73.1</v>
      </c>
      <c r="G11" s="15"/>
    </row>
    <row r="12" ht="35.5" customHeight="1" spans="1:7">
      <c r="A12" s="15">
        <v>10</v>
      </c>
      <c r="B12" s="21" t="s">
        <v>401</v>
      </c>
      <c r="C12" s="17" t="str">
        <f>"460003199306252813"</f>
        <v>460003199306252813</v>
      </c>
      <c r="D12" s="18" t="str">
        <f>"羊凰群"</f>
        <v>羊凰群</v>
      </c>
      <c r="E12" s="19"/>
      <c r="F12" s="20"/>
      <c r="G12" s="15" t="s">
        <v>60</v>
      </c>
    </row>
    <row r="13" ht="35.5" customHeight="1" spans="1:7">
      <c r="A13" s="15">
        <v>11</v>
      </c>
      <c r="B13" s="21" t="s">
        <v>401</v>
      </c>
      <c r="C13" s="17" t="str">
        <f>"23023019920106002X"</f>
        <v>23023019920106002X</v>
      </c>
      <c r="D13" s="18" t="str">
        <f>"汤晓娜"</f>
        <v>汤晓娜</v>
      </c>
      <c r="E13" s="19"/>
      <c r="F13" s="20"/>
      <c r="G13" s="15" t="s">
        <v>60</v>
      </c>
    </row>
    <row r="14" ht="35.5" customHeight="1" spans="1:7">
      <c r="A14" s="15">
        <v>12</v>
      </c>
      <c r="B14" s="16" t="s">
        <v>402</v>
      </c>
      <c r="C14" s="17" t="str">
        <f>"410381199504230531"</f>
        <v>410381199504230531</v>
      </c>
      <c r="D14" s="18" t="str">
        <f>"吕嘉阳"</f>
        <v>吕嘉阳</v>
      </c>
      <c r="E14" s="19" t="s">
        <v>48</v>
      </c>
      <c r="F14" s="20">
        <v>75.1</v>
      </c>
      <c r="G14" s="15"/>
    </row>
    <row r="15" ht="35.5" customHeight="1" spans="1:7">
      <c r="A15" s="15">
        <v>13</v>
      </c>
      <c r="B15" s="16" t="s">
        <v>402</v>
      </c>
      <c r="C15" s="17" t="str">
        <f>"460004199710123446"</f>
        <v>460004199710123446</v>
      </c>
      <c r="D15" s="18" t="str">
        <f>"王雪"</f>
        <v>王雪</v>
      </c>
      <c r="E15" s="19" t="s">
        <v>42</v>
      </c>
      <c r="F15" s="20">
        <v>77.7</v>
      </c>
      <c r="G15" s="15"/>
    </row>
    <row r="16" ht="35.5" customHeight="1" spans="1:7">
      <c r="A16" s="15">
        <v>14</v>
      </c>
      <c r="B16" s="16" t="s">
        <v>402</v>
      </c>
      <c r="C16" s="17" t="str">
        <f>"412726199312248410"</f>
        <v>412726199312248410</v>
      </c>
      <c r="D16" s="18" t="str">
        <f>"段炼"</f>
        <v>段炼</v>
      </c>
      <c r="E16" s="19" t="s">
        <v>120</v>
      </c>
      <c r="F16" s="20">
        <v>71</v>
      </c>
      <c r="G16" s="15"/>
    </row>
    <row r="17" ht="35.5" customHeight="1" spans="1:7">
      <c r="A17" s="15">
        <v>15</v>
      </c>
      <c r="B17" s="21" t="s">
        <v>403</v>
      </c>
      <c r="C17" s="17" t="str">
        <f>"360731199611225950"</f>
        <v>360731199611225950</v>
      </c>
      <c r="D17" s="18" t="str">
        <f>"张石龙"</f>
        <v>张石龙</v>
      </c>
      <c r="E17" s="19" t="s">
        <v>51</v>
      </c>
      <c r="F17" s="20">
        <v>70.7</v>
      </c>
      <c r="G17" s="15"/>
    </row>
    <row r="18" ht="35.5" customHeight="1" spans="1:7">
      <c r="A18" s="15">
        <v>16</v>
      </c>
      <c r="B18" s="21" t="s">
        <v>403</v>
      </c>
      <c r="C18" s="17" t="str">
        <f>"460103199108031812"</f>
        <v>460103199108031812</v>
      </c>
      <c r="D18" s="18" t="str">
        <f>"丁靖豪"</f>
        <v>丁靖豪</v>
      </c>
      <c r="E18" s="19" t="s">
        <v>14</v>
      </c>
      <c r="F18" s="20">
        <v>68.6</v>
      </c>
      <c r="G18" s="15"/>
    </row>
    <row r="19" ht="35.5" customHeight="1" spans="1:7">
      <c r="A19" s="15">
        <v>17</v>
      </c>
      <c r="B19" s="21" t="s">
        <v>403</v>
      </c>
      <c r="C19" s="17" t="str">
        <f>"460102199508031516"</f>
        <v>460102199508031516</v>
      </c>
      <c r="D19" s="18" t="str">
        <f>"张福鑫"</f>
        <v>张福鑫</v>
      </c>
      <c r="E19" s="19" t="s">
        <v>72</v>
      </c>
      <c r="F19" s="20">
        <v>80.6</v>
      </c>
      <c r="G19" s="15"/>
    </row>
    <row r="20" ht="35.5" customHeight="1" spans="1:7">
      <c r="A20" s="15">
        <v>18</v>
      </c>
      <c r="B20" s="21" t="s">
        <v>403</v>
      </c>
      <c r="C20" s="17" t="str">
        <f>"460003199407114233"</f>
        <v>460003199407114233</v>
      </c>
      <c r="D20" s="18" t="str">
        <f>"羊振若"</f>
        <v>羊振若</v>
      </c>
      <c r="E20" s="19" t="s">
        <v>29</v>
      </c>
      <c r="F20" s="20">
        <v>70.5</v>
      </c>
      <c r="G20" s="15"/>
    </row>
    <row r="21" ht="35.5" customHeight="1" spans="1:7">
      <c r="A21" s="15">
        <v>19</v>
      </c>
      <c r="B21" s="21" t="s">
        <v>404</v>
      </c>
      <c r="C21" s="17" t="str">
        <f>"46002819951215041X"</f>
        <v>46002819951215041X</v>
      </c>
      <c r="D21" s="18" t="str">
        <f>"李茂根"</f>
        <v>李茂根</v>
      </c>
      <c r="E21" s="19" t="s">
        <v>45</v>
      </c>
      <c r="F21" s="20">
        <v>78.4</v>
      </c>
      <c r="G21" s="15"/>
    </row>
    <row r="22" ht="35.5" customHeight="1" spans="1:7">
      <c r="A22" s="15">
        <v>20</v>
      </c>
      <c r="B22" s="21" t="s">
        <v>405</v>
      </c>
      <c r="C22" s="17" t="str">
        <f>"460003199703297820"</f>
        <v>460003199703297820</v>
      </c>
      <c r="D22" s="18" t="str">
        <f>"刘慧月"</f>
        <v>刘慧月</v>
      </c>
      <c r="E22" s="19"/>
      <c r="F22" s="20"/>
      <c r="G22" s="15" t="s">
        <v>60</v>
      </c>
    </row>
    <row r="23" ht="35.5" customHeight="1" spans="1:7">
      <c r="A23" s="15">
        <v>21</v>
      </c>
      <c r="B23" s="21" t="s">
        <v>405</v>
      </c>
      <c r="C23" s="17" t="str">
        <f>"460027199810210023"</f>
        <v>460027199810210023</v>
      </c>
      <c r="D23" s="18" t="str">
        <f>"王楠囡"</f>
        <v>王楠囡</v>
      </c>
      <c r="E23" s="19" t="s">
        <v>145</v>
      </c>
      <c r="F23" s="20">
        <v>81.9</v>
      </c>
      <c r="G23" s="15"/>
    </row>
    <row r="24" ht="35.5" customHeight="1" spans="1:7">
      <c r="A24" s="15">
        <v>22</v>
      </c>
      <c r="B24" s="21" t="s">
        <v>405</v>
      </c>
      <c r="C24" s="17" t="str">
        <f>"460033199703084866"</f>
        <v>460033199703084866</v>
      </c>
      <c r="D24" s="18" t="str">
        <f>"陈晓芳"</f>
        <v>陈晓芳</v>
      </c>
      <c r="E24" s="19" t="s">
        <v>142</v>
      </c>
      <c r="F24" s="20">
        <v>73.4</v>
      </c>
      <c r="G24" s="15"/>
    </row>
  </sheetData>
  <sheetProtection algorithmName="SHA-512" hashValue="5xjFOBRezOc7dv0cTDhg/iikEYtaN8vDJqrqQnmq+BdHOmIuhJQpokNPLRrMTcPmAv/b7A2ILNDGW4VvI66LMw==" saltValue="ICRVYuOOJnQfgb1SxbvLsg==" spinCount="100000" sheet="1" objects="1"/>
  <mergeCells count="1">
    <mergeCell ref="A1:G1"/>
  </mergeCells>
  <conditionalFormatting sqref="C3:C24">
    <cfRule type="expression" dxfId="0" priority="1">
      <formula>AND(SUMPRODUCT(IFERROR(1*(($C$3:$C$24&amp;"x")=(C3&amp;"x")),0))&gt;1,NOT(ISBLANK(C3)))</formula>
    </cfRule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4" master="" otherUserPermission="visible"/>
  <rangeList sheetStid="5" master="" otherUserPermission="visible"/>
  <rangeList sheetStid="2" master="" otherUserPermission="visible"/>
  <rangeList sheetStid="7" master="" otherUserPermission="visible"/>
  <rangeList sheetStid="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</vt:lpstr>
      <vt:lpstr>02</vt:lpstr>
      <vt:lpstr>03</vt:lpstr>
      <vt:lpstr>04</vt:lpstr>
      <vt:lpstr>05</vt:lpstr>
      <vt:lpstr>06</vt:lpstr>
      <vt:lpstr>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2024-12-23T03:35:00Z</dcterms:created>
  <dcterms:modified xsi:type="dcterms:W3CDTF">2024-12-30T04:01:28Z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71A0F3965D5547A6BCAB10352BE6D700_11</vt:lpwstr>
  </property>
  <property fmtid="{D5CDD505-2E9C-101B-9397-08002B2CF9AE}" pid="3" name="KSOProductBuildVer">
    <vt:lpwstr>2052-12.1.0.19302</vt:lpwstr>
  </property>
</Properties>
</file>